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ytoolcz-my.sharepoint.com/personal/hermanova_gytool_cz/Documents/cestina/web_cestina/"/>
    </mc:Choice>
  </mc:AlternateContent>
  <xr:revisionPtr revIDLastSave="0" documentId="8_{C822BEF2-76D1-4786-8BA1-1356EEA7318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vyber" sheetId="1" r:id="rId1"/>
    <sheet name="kanon" sheetId="2" r:id="rId2"/>
    <sheet name="tisk" sheetId="3" r:id="rId3"/>
  </sheets>
  <definedNames>
    <definedName name="_xlnm._FilterDatabase" localSheetId="1" hidden="1">kanon!$A$1:$H$77</definedName>
    <definedName name="_xlnm._FilterDatabase" localSheetId="0" hidden="1">vyber!#REF!</definedName>
    <definedName name="_xlnm.Print_Area" localSheetId="2">tisk!$A$1:$E$39</definedName>
    <definedName name="Třída">vyber!#REF!</definedName>
    <definedName name="Z_0C1A0BF3_30C1_459D_BC80_518D0CF8F3AE_.wvu.FilterData" localSheetId="1" hidden="1">kanon!$D$1:$E$56</definedName>
  </definedNames>
  <calcPr calcId="191028"/>
  <customWorkbookViews>
    <customWorkbookView name="KabinetVT – osobní zobrazení" guid="{0C1A0BF3-30C1-459D-BC80-518D0CF8F3AE}" mergeInterval="0" personalView="1" maximized="1" windowWidth="1916" windowHeight="865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19" i="1"/>
  <c r="H26" i="2"/>
  <c r="G26" i="2"/>
  <c r="H25" i="2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9" i="1"/>
  <c r="H28" i="2"/>
  <c r="H27" i="2"/>
  <c r="H24" i="2"/>
  <c r="H123" i="2"/>
  <c r="G123" i="2"/>
  <c r="G86" i="2"/>
  <c r="H39" i="2"/>
  <c r="G39" i="2"/>
  <c r="G28" i="2"/>
  <c r="G25" i="2"/>
  <c r="G4" i="2"/>
  <c r="G5" i="2"/>
  <c r="G6" i="2"/>
  <c r="G7" i="2"/>
  <c r="G8" i="2"/>
  <c r="G9" i="2"/>
  <c r="G10" i="2"/>
  <c r="G11" i="2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9" i="1"/>
  <c r="G35" i="2" l="1"/>
  <c r="H35" i="2"/>
  <c r="H9" i="2"/>
  <c r="H96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3" i="2"/>
  <c r="H74" i="2"/>
  <c r="H75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59" i="2"/>
  <c r="G27" i="2"/>
  <c r="G37" i="2"/>
  <c r="H37" i="2"/>
  <c r="G24" i="2"/>
  <c r="E12" i="1" l="1"/>
  <c r="D12" i="1" s="1"/>
  <c r="F17" i="1"/>
  <c r="D17" i="1" s="1"/>
  <c r="F16" i="1"/>
  <c r="H12" i="2"/>
  <c r="H13" i="2"/>
  <c r="H14" i="2"/>
  <c r="H15" i="2"/>
  <c r="H16" i="2"/>
  <c r="H17" i="2"/>
  <c r="H18" i="2"/>
  <c r="H19" i="2"/>
  <c r="H20" i="2"/>
  <c r="H21" i="2"/>
  <c r="H22" i="2"/>
  <c r="H29" i="2"/>
  <c r="H30" i="2"/>
  <c r="H31" i="2"/>
  <c r="H32" i="2"/>
  <c r="H33" i="2"/>
  <c r="H34" i="2"/>
  <c r="H36" i="2"/>
  <c r="H38" i="2"/>
  <c r="H5" i="2"/>
  <c r="H6" i="2"/>
  <c r="H7" i="2"/>
  <c r="H8" i="2"/>
  <c r="H10" i="2"/>
  <c r="H11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G78" i="2"/>
  <c r="G79" i="2"/>
  <c r="G80" i="2"/>
  <c r="G81" i="2"/>
  <c r="G82" i="2"/>
  <c r="G83" i="2"/>
  <c r="G84" i="2"/>
  <c r="G85" i="2"/>
  <c r="G87" i="2"/>
  <c r="G88" i="2"/>
  <c r="G89" i="2"/>
  <c r="G90" i="2"/>
  <c r="G91" i="2"/>
  <c r="G92" i="2"/>
  <c r="G93" i="2"/>
  <c r="G94" i="2"/>
  <c r="G95" i="2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C5" i="3"/>
  <c r="B6" i="3"/>
  <c r="H3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76" i="2"/>
  <c r="H77" i="2"/>
  <c r="H2" i="2"/>
  <c r="G2" i="2"/>
  <c r="B22" i="1" s="1"/>
  <c r="G3" i="2"/>
  <c r="G12" i="2"/>
  <c r="G13" i="2"/>
  <c r="G14" i="2"/>
  <c r="G15" i="2"/>
  <c r="G16" i="2"/>
  <c r="G17" i="2"/>
  <c r="G18" i="2"/>
  <c r="G19" i="2"/>
  <c r="G20" i="2"/>
  <c r="G21" i="2"/>
  <c r="G22" i="2"/>
  <c r="G23" i="2"/>
  <c r="G29" i="2"/>
  <c r="G30" i="2"/>
  <c r="G31" i="2"/>
  <c r="G32" i="2"/>
  <c r="G33" i="2"/>
  <c r="G34" i="2"/>
  <c r="G36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6" i="2"/>
  <c r="G77" i="2"/>
  <c r="B23" i="1" l="1"/>
  <c r="B27" i="1"/>
  <c r="B31" i="1"/>
  <c r="B35" i="1"/>
  <c r="B20" i="1"/>
  <c r="B24" i="1"/>
  <c r="B28" i="1"/>
  <c r="B32" i="1"/>
  <c r="B36" i="1"/>
  <c r="B21" i="1"/>
  <c r="B25" i="1"/>
  <c r="B29" i="1"/>
  <c r="B33" i="1"/>
  <c r="B37" i="1"/>
  <c r="B26" i="1"/>
  <c r="B30" i="1"/>
  <c r="B34" i="1"/>
  <c r="B38" i="1"/>
  <c r="B28" i="3"/>
  <c r="D28" i="3"/>
  <c r="C28" i="3"/>
  <c r="B24" i="3"/>
  <c r="D24" i="3"/>
  <c r="C24" i="3"/>
  <c r="B20" i="3"/>
  <c r="D20" i="3"/>
  <c r="C20" i="3"/>
  <c r="B16" i="3"/>
  <c r="D16" i="3"/>
  <c r="C16" i="3"/>
  <c r="B12" i="3"/>
  <c r="D12" i="3"/>
  <c r="C12" i="3"/>
  <c r="D27" i="3"/>
  <c r="C27" i="3"/>
  <c r="B27" i="3"/>
  <c r="D23" i="3"/>
  <c r="C23" i="3"/>
  <c r="B23" i="3"/>
  <c r="D19" i="3"/>
  <c r="C19" i="3"/>
  <c r="B19" i="3"/>
  <c r="D15" i="3"/>
  <c r="C15" i="3"/>
  <c r="B15" i="3"/>
  <c r="D11" i="3"/>
  <c r="C11" i="3"/>
  <c r="B11" i="3"/>
  <c r="D26" i="3"/>
  <c r="C26" i="3"/>
  <c r="B26" i="3"/>
  <c r="D22" i="3"/>
  <c r="C22" i="3"/>
  <c r="B22" i="3"/>
  <c r="D18" i="3"/>
  <c r="C18" i="3"/>
  <c r="B18" i="3"/>
  <c r="D14" i="3"/>
  <c r="C14" i="3"/>
  <c r="B14" i="3"/>
  <c r="D10" i="3"/>
  <c r="C10" i="3"/>
  <c r="B10" i="3"/>
  <c r="B25" i="3"/>
  <c r="D25" i="3"/>
  <c r="C25" i="3"/>
  <c r="B21" i="3"/>
  <c r="D21" i="3"/>
  <c r="C21" i="3"/>
  <c r="B17" i="3"/>
  <c r="D17" i="3"/>
  <c r="C17" i="3"/>
  <c r="B13" i="3"/>
  <c r="D13" i="3"/>
  <c r="C13" i="3"/>
  <c r="D9" i="3"/>
  <c r="C9" i="3"/>
  <c r="B9" i="3"/>
  <c r="D16" i="1"/>
  <c r="F14" i="1"/>
  <c r="D14" i="1" s="1"/>
  <c r="E13" i="1"/>
  <c r="D13" i="1" s="1"/>
  <c r="F15" i="1"/>
  <c r="D15" i="1" s="1"/>
</calcChain>
</file>

<file path=xl/sharedStrings.xml><?xml version="1.0" encoding="utf-8"?>
<sst xmlns="http://schemas.openxmlformats.org/spreadsheetml/2006/main" count="334" uniqueCount="274">
  <si>
    <t>Pokyny pro vyplnění</t>
  </si>
  <si>
    <t>Vyplňte své jméno, příjmení a vyberte svoji třídu.</t>
  </si>
  <si>
    <t>Vyberte si díla z listu s názven "kanon" a zadejte čísla těchto děl do listu "vyber" do zelených polí na řádcích 19-38.</t>
  </si>
  <si>
    <t>Zkontrolujte, zda jste splnili všechny podmínky pro výběr (u všech vám svítí "SPLNĚNO").</t>
  </si>
  <si>
    <t>Běžte na list "tisk", tento list vytiskněte, podepište a odevzdejte svému vyučujícímu českého jazyka.</t>
  </si>
  <si>
    <t>Jméno:</t>
  </si>
  <si>
    <t>Příjmení:</t>
  </si>
  <si>
    <t>Třída:</t>
  </si>
  <si>
    <t>Musí být vybráno:</t>
  </si>
  <si>
    <t>Alespoň dvě poezie.</t>
  </si>
  <si>
    <t>Alespoň dvě dramata.</t>
  </si>
  <si>
    <t>Alespoň dvě díla z oblasti číslo 1.</t>
  </si>
  <si>
    <t>Alespoň tři díla z oblasti číslo 2.</t>
  </si>
  <si>
    <t>Alespoň čtyři díla z oblasti číslo 3.</t>
  </si>
  <si>
    <t>Alespoň pět děl z oblasti číslo 4.</t>
  </si>
  <si>
    <t>Číslo</t>
  </si>
  <si>
    <t>Kód</t>
  </si>
  <si>
    <t>Autor</t>
  </si>
  <si>
    <t>Dílo</t>
  </si>
  <si>
    <t>Žánr</t>
  </si>
  <si>
    <t>Oblast</t>
  </si>
  <si>
    <t>IV. A</t>
  </si>
  <si>
    <t>IV. B</t>
  </si>
  <si>
    <t>IV. C</t>
  </si>
  <si>
    <t>VI. A6</t>
  </si>
  <si>
    <t>VI. B6</t>
  </si>
  <si>
    <t>VIII. A8</t>
  </si>
  <si>
    <t>VIII. B8</t>
  </si>
  <si>
    <t>c_kanonu</t>
  </si>
  <si>
    <t>c_oblasti</t>
  </si>
  <si>
    <t>c_dila</t>
  </si>
  <si>
    <t>zanr_znacka</t>
  </si>
  <si>
    <t>kanon_kod</t>
  </si>
  <si>
    <t>Poezie/Drama</t>
  </si>
  <si>
    <t>Nevyplněn</t>
  </si>
  <si>
    <t>Nevyplněno</t>
  </si>
  <si>
    <t>Epos o Gilgamešovi (Vojtěch Zamarovský)</t>
  </si>
  <si>
    <t>Johann Wolfgang Goethe</t>
  </si>
  <si>
    <t>Utrpení mladého Werthera</t>
  </si>
  <si>
    <t>Sofoklés</t>
  </si>
  <si>
    <t>Antigona</t>
  </si>
  <si>
    <t>D</t>
  </si>
  <si>
    <t>William Shakespeare</t>
  </si>
  <si>
    <t>Romeo a Julie</t>
  </si>
  <si>
    <t>Othello</t>
  </si>
  <si>
    <t>Sonety</t>
  </si>
  <si>
    <t>P</t>
  </si>
  <si>
    <t>Hamlet</t>
  </si>
  <si>
    <t>Moliére</t>
  </si>
  <si>
    <t>Lakomec</t>
  </si>
  <si>
    <t>Carlo Goldoni</t>
  </si>
  <si>
    <t>Sluha dvou pánů</t>
  </si>
  <si>
    <t>Alexandr Sergejevič Puškin</t>
  </si>
  <si>
    <t>Evžen Oněgin</t>
  </si>
  <si>
    <t>Victor Hugo</t>
  </si>
  <si>
    <t>Chrám Matky boží v Paříži</t>
  </si>
  <si>
    <t>Edgar Allan Poe</t>
  </si>
  <si>
    <t>Povídky</t>
  </si>
  <si>
    <t>Honoré de Balzac</t>
  </si>
  <si>
    <t>Otec Goriot</t>
  </si>
  <si>
    <t>Gustave Flaubert</t>
  </si>
  <si>
    <t>Paní Bovaryová</t>
  </si>
  <si>
    <t>Emile Zola</t>
  </si>
  <si>
    <t>Zabiják</t>
  </si>
  <si>
    <t>Fjodor Michajlovič Dostojevskij</t>
  </si>
  <si>
    <t>Zločin a trest</t>
  </si>
  <si>
    <t>Oscar Wilde</t>
  </si>
  <si>
    <t>Obraz Doriana Graye</t>
  </si>
  <si>
    <t>Nikolaj Vasiljevič Gogol</t>
  </si>
  <si>
    <t>Revizor</t>
  </si>
  <si>
    <t>Havran a jiné básně</t>
  </si>
  <si>
    <t>Charles Baudelaire</t>
  </si>
  <si>
    <t>Květy zla</t>
  </si>
  <si>
    <t>Jane Austenová</t>
  </si>
  <si>
    <t>Pýcha a předsudek</t>
  </si>
  <si>
    <t>Jak je důležité míti Filipa</t>
  </si>
  <si>
    <t>Anton Pavlovič Čechov</t>
  </si>
  <si>
    <t>Racek</t>
  </si>
  <si>
    <t>Strýček Váňa</t>
  </si>
  <si>
    <t>Guy de Maupassant</t>
  </si>
  <si>
    <t>Kulička</t>
  </si>
  <si>
    <t>Lev Nikolajevič Tolstoj</t>
  </si>
  <si>
    <t>Anna Kareninová</t>
  </si>
  <si>
    <t>Karel Hynek Mácha</t>
  </si>
  <si>
    <t>Máj</t>
  </si>
  <si>
    <t>Karel Havlíček Borovský</t>
  </si>
  <si>
    <t>Básně a epigramy</t>
  </si>
  <si>
    <t>Karel Jaromír Erben</t>
  </si>
  <si>
    <t>Kytice</t>
  </si>
  <si>
    <t>Božena Němcová</t>
  </si>
  <si>
    <t>Babička</t>
  </si>
  <si>
    <t>Jan Neruda</t>
  </si>
  <si>
    <t>Povídky malostranské</t>
  </si>
  <si>
    <t>Balady a romance</t>
  </si>
  <si>
    <t>Alois a Vilém Mrštíkovi</t>
  </si>
  <si>
    <t>Maryša</t>
  </si>
  <si>
    <t>Josef Karel Šlejhar</t>
  </si>
  <si>
    <t>Kuře melancholik</t>
  </si>
  <si>
    <t>Jakub Arbes</t>
  </si>
  <si>
    <t>Svatý Xaverius</t>
  </si>
  <si>
    <t>Ladislav Stroupežnický</t>
  </si>
  <si>
    <t>Naši furianti</t>
  </si>
  <si>
    <t>Josef Kajetán Tyl</t>
  </si>
  <si>
    <t>Strakonický dudák</t>
  </si>
  <si>
    <t>Guillaume Apollinaire</t>
  </si>
  <si>
    <t>Alkoholy</t>
  </si>
  <si>
    <t>Erich Maria Remarque</t>
  </si>
  <si>
    <t>Na západní frontě klid</t>
  </si>
  <si>
    <t>Romain Rolland</t>
  </si>
  <si>
    <t>Petr a Lucie</t>
  </si>
  <si>
    <t>Ernest Hemingway</t>
  </si>
  <si>
    <t>Stařec a moře</t>
  </si>
  <si>
    <t>Francis Scott Fitzgerald</t>
  </si>
  <si>
    <t>Velký Gatsby</t>
  </si>
  <si>
    <t>John Steinbeck</t>
  </si>
  <si>
    <t>O myších a lidech</t>
  </si>
  <si>
    <t>Franz Kafka</t>
  </si>
  <si>
    <t>Proměna</t>
  </si>
  <si>
    <t>Antoine de Saint-Exupéry</t>
  </si>
  <si>
    <t>Malý princ</t>
  </si>
  <si>
    <t>George Orwell</t>
  </si>
  <si>
    <t>Farma zvířat</t>
  </si>
  <si>
    <t>William Golding</t>
  </si>
  <si>
    <t>Pán much</t>
  </si>
  <si>
    <t>Ken Kesey</t>
  </si>
  <si>
    <t>Vyhoďme ho z kola ven</t>
  </si>
  <si>
    <t>Alexandr Solženicyn</t>
  </si>
  <si>
    <t>Jeden den Ivana Děnisoviče</t>
  </si>
  <si>
    <t>Patrick Ryan</t>
  </si>
  <si>
    <t>Jak jsem vyhrál válku</t>
  </si>
  <si>
    <t>William Styron</t>
  </si>
  <si>
    <t>Sophiina volba</t>
  </si>
  <si>
    <t>William Saroyan</t>
  </si>
  <si>
    <t>Tracyho tygr</t>
  </si>
  <si>
    <t>Umberto Eco</t>
  </si>
  <si>
    <t>Jméno růže</t>
  </si>
  <si>
    <t>Haruki Murakami</t>
  </si>
  <si>
    <t>Norské dřevo</t>
  </si>
  <si>
    <t>George Bernard Shaw</t>
  </si>
  <si>
    <t>Pygmalion</t>
  </si>
  <si>
    <t>Samuel Beckett</t>
  </si>
  <si>
    <t>Čekání na Godota</t>
  </si>
  <si>
    <t>Truman Capote</t>
  </si>
  <si>
    <t>Chladnokrevně</t>
  </si>
  <si>
    <t xml:space="preserve">Albert Camus                                                    </t>
  </si>
  <si>
    <t>Cizinec</t>
  </si>
  <si>
    <t>Khaled Hosseini</t>
  </si>
  <si>
    <t>Tisíce planoucích sluncí</t>
  </si>
  <si>
    <t>Chuck Palahniuk</t>
  </si>
  <si>
    <t>Klub rváčů</t>
  </si>
  <si>
    <t xml:space="preserve">George Orwell                                                   </t>
  </si>
  <si>
    <t xml:space="preserve">1984 </t>
  </si>
  <si>
    <t>John Ronald Reuel Tolkien</t>
  </si>
  <si>
    <t>Hobit</t>
  </si>
  <si>
    <t>Tennessee Williams</t>
  </si>
  <si>
    <t>Tramvaj do stanice Touha</t>
  </si>
  <si>
    <t>Drama</t>
  </si>
  <si>
    <t xml:space="preserve">Ernest Hemingway                                            </t>
  </si>
  <si>
    <t>Komu zvoní hrana</t>
  </si>
  <si>
    <t xml:space="preserve">Friedrich Dürrenmatt                                      </t>
  </si>
  <si>
    <t>Návštěva staré dámy</t>
  </si>
  <si>
    <t>Anthony Burgess</t>
  </si>
  <si>
    <t>Mechanický pomeranč</t>
  </si>
  <si>
    <t>Aldoux Huxley</t>
  </si>
  <si>
    <t>Konec civilizace</t>
  </si>
  <si>
    <t xml:space="preserve">Vladimir Nabokov                                              </t>
  </si>
  <si>
    <t>Lolita</t>
  </si>
  <si>
    <t xml:space="preserve">Paulo Coelho                                                       </t>
  </si>
  <si>
    <t xml:space="preserve">Alchymista </t>
  </si>
  <si>
    <t xml:space="preserve">Markus Zusak                                                     </t>
  </si>
  <si>
    <t>Zlodějka knih</t>
  </si>
  <si>
    <t>Scarlet Wilková</t>
  </si>
  <si>
    <t>Až uvidíš moře</t>
  </si>
  <si>
    <t>Jerome David Salinger</t>
  </si>
  <si>
    <t>Kdo chytá v žitě</t>
  </si>
  <si>
    <t>Ray Bradbury</t>
  </si>
  <si>
    <t>451° Fahrenheita</t>
  </si>
  <si>
    <t>František Gellner</t>
  </si>
  <si>
    <t>Po nás ať přijde potopa</t>
  </si>
  <si>
    <t>Petr Bezruč</t>
  </si>
  <si>
    <t>Slezské písně</t>
  </si>
  <si>
    <t>Jiří Wolker</t>
  </si>
  <si>
    <t>Těžká hodina</t>
  </si>
  <si>
    <t>Vítězslav Nezval</t>
  </si>
  <si>
    <t>Edison</t>
  </si>
  <si>
    <t>Jaroslav Seifert</t>
  </si>
  <si>
    <t>Píseň o Viktorce</t>
  </si>
  <si>
    <t>Karel Kryl</t>
  </si>
  <si>
    <t>Kníška</t>
  </si>
  <si>
    <t>Viktor Dyk</t>
  </si>
  <si>
    <t>Krysař</t>
  </si>
  <si>
    <t>Jaroslav Hašek</t>
  </si>
  <si>
    <t>Osudy dobrého vojáka Švejka za světové války (1. díl)</t>
  </si>
  <si>
    <t>Karel Čapek</t>
  </si>
  <si>
    <t>Válka s mloky</t>
  </si>
  <si>
    <t>R.U.R.</t>
  </si>
  <si>
    <t>František Halas</t>
  </si>
  <si>
    <t>Naše paní Božena Němcová</t>
  </si>
  <si>
    <t>Poezie</t>
  </si>
  <si>
    <t>Vladislav Vančura</t>
  </si>
  <si>
    <t>Rozmarné léto</t>
  </si>
  <si>
    <t>Josef Škvorecký</t>
  </si>
  <si>
    <t>Zbabělci</t>
  </si>
  <si>
    <t>Ladislav Fuks</t>
  </si>
  <si>
    <t>Spalovač mrtvol</t>
  </si>
  <si>
    <t>Arnošt Lustig</t>
  </si>
  <si>
    <t>Modlitba pro Kateřinu Horovitzovou</t>
  </si>
  <si>
    <t xml:space="preserve">Milan Kundera </t>
  </si>
  <si>
    <t>Žert</t>
  </si>
  <si>
    <t>Bohumil Hrabal</t>
  </si>
  <si>
    <t>Ostře sledované vlaky</t>
  </si>
  <si>
    <t>Ota Pavel</t>
  </si>
  <si>
    <t>Smrt krásných srnců</t>
  </si>
  <si>
    <t>Květa Legátová</t>
  </si>
  <si>
    <t>Jozova Hanule</t>
  </si>
  <si>
    <t>Václav Havel</t>
  </si>
  <si>
    <t>Audience</t>
  </si>
  <si>
    <t xml:space="preserve">František Hrubín                                            </t>
  </si>
  <si>
    <t>Romance pro křídlovku</t>
  </si>
  <si>
    <t>Manon Lescaut</t>
  </si>
  <si>
    <t xml:space="preserve">Josef Kainar                                                     </t>
  </si>
  <si>
    <t>Moje blues</t>
  </si>
  <si>
    <t xml:space="preserve">Jan Skácel                                                        </t>
  </si>
  <si>
    <t>Smuténka</t>
  </si>
  <si>
    <t xml:space="preserve">Václav Hrabě                                                   </t>
  </si>
  <si>
    <t xml:space="preserve">Blues pro bláznivou holku </t>
  </si>
  <si>
    <t xml:space="preserve">Ivan Olbracht                                                   </t>
  </si>
  <si>
    <t>Nikola Šuhaj loupežník</t>
  </si>
  <si>
    <t xml:space="preserve">Karel Čapek                                                      </t>
  </si>
  <si>
    <t>Hordubal</t>
  </si>
  <si>
    <t>Bílá nemoc</t>
  </si>
  <si>
    <t xml:space="preserve">Karel Poláček                                                  </t>
  </si>
  <si>
    <t>Bylo nás pět</t>
  </si>
  <si>
    <t xml:space="preserve">Zdeněk Jirotka                                                 </t>
  </si>
  <si>
    <t>Saturnin</t>
  </si>
  <si>
    <t xml:space="preserve">Jaroslav Havlíček                                            </t>
  </si>
  <si>
    <t>Petrolejové lampy</t>
  </si>
  <si>
    <t xml:space="preserve">Josef Škvorecký                                               </t>
  </si>
  <si>
    <t>Prima sezóna</t>
  </si>
  <si>
    <t xml:space="preserve">Milan Kundera                                                 </t>
  </si>
  <si>
    <t>Směšné lásky</t>
  </si>
  <si>
    <t xml:space="preserve">Bohumil Hrabal                                                </t>
  </si>
  <si>
    <t>Obsluhoval jsem anglického krále</t>
  </si>
  <si>
    <t>Postřižiny</t>
  </si>
  <si>
    <t xml:space="preserve">Michal Viewegh                                                </t>
  </si>
  <si>
    <t>Báječná léta pod psa</t>
  </si>
  <si>
    <t xml:space="preserve">Irena Dousková                                                 </t>
  </si>
  <si>
    <t>Hrdý Budžes</t>
  </si>
  <si>
    <t xml:space="preserve">Kateřina Tučková                                               </t>
  </si>
  <si>
    <t xml:space="preserve">Vyhnání Gerty Schnirch  </t>
  </si>
  <si>
    <t xml:space="preserve">Petr Šabach                                                        </t>
  </si>
  <si>
    <t>Občanský průkaz</t>
  </si>
  <si>
    <t>Jiří Voskovec, Jan Werich</t>
  </si>
  <si>
    <t>Kat a blázen</t>
  </si>
  <si>
    <t>Alena Mornštainová</t>
  </si>
  <si>
    <t>Hana</t>
  </si>
  <si>
    <t>Vladimír Körner</t>
  </si>
  <si>
    <t>Adelheid</t>
  </si>
  <si>
    <t>Václav Kaplický</t>
  </si>
  <si>
    <t>Kladivo na čarodějnice</t>
  </si>
  <si>
    <t>Alena Mornštajnová</t>
  </si>
  <si>
    <t>Listopád</t>
  </si>
  <si>
    <t>Jan Otčenášek</t>
  </si>
  <si>
    <t>Romeo, Julie a tma</t>
  </si>
  <si>
    <t>Ladislav Smoljak, Zdeněk Svěrák</t>
  </si>
  <si>
    <t>České nebe</t>
  </si>
  <si>
    <t>Miloš Urban</t>
  </si>
  <si>
    <t>Hastrman</t>
  </si>
  <si>
    <t>Seznam literárních děl pro ústní maturitní zkoušku</t>
  </si>
  <si>
    <t>Český jazyk a literatura</t>
  </si>
  <si>
    <t>Jméno a příjmení:</t>
  </si>
  <si>
    <t>podpis</t>
  </si>
  <si>
    <t>Christiane F.</t>
  </si>
  <si>
    <t>My děti ze stanice ZOO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</si>
</sst>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indent="1"/>
    </xf>
    <xf numFmtId="0" fontId="8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indent="1"/>
    </xf>
    <xf numFmtId="0" fontId="8" fillId="0" borderId="1" xfId="0" applyFont="1" applyBorder="1"/>
    <xf numFmtId="0" fontId="12" fillId="0" borderId="0" xfId="0" applyFont="1" applyAlignment="1">
      <alignment horizontal="left" indent="1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3" xfId="0" applyFont="1" applyBorder="1"/>
    <xf numFmtId="0" fontId="0" fillId="0" borderId="1" xfId="0" applyBorder="1"/>
    <xf numFmtId="0" fontId="1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indent="1"/>
      <protection hidden="1"/>
    </xf>
    <xf numFmtId="0" fontId="8" fillId="0" borderId="0" xfId="0" applyFont="1" applyAlignment="1" applyProtection="1">
      <alignment horizontal="left" indent="1"/>
      <protection hidden="1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5" fillId="4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0" fontId="15" fillId="4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left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 indent="1"/>
      <protection hidden="1"/>
    </xf>
    <xf numFmtId="0" fontId="8" fillId="0" borderId="1" xfId="0" applyFont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locked="0" hidden="1"/>
    </xf>
    <xf numFmtId="0" fontId="9" fillId="3" borderId="5" xfId="0" applyFont="1" applyFill="1" applyBorder="1" applyAlignment="1" applyProtection="1">
      <alignment horizontal="center" vertical="center"/>
      <protection locked="0" hidden="1"/>
    </xf>
    <xf numFmtId="0" fontId="9" fillId="3" borderId="6" xfId="0" applyFont="1" applyFill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vertical="center"/>
      <protection hidden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/>
    <xf numFmtId="0" fontId="0" fillId="0" borderId="6" xfId="0" applyBorder="1"/>
    <xf numFmtId="0" fontId="0" fillId="0" borderId="5" xfId="0" applyBorder="1"/>
    <xf numFmtId="0" fontId="2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49" fontId="0" fillId="0" borderId="5" xfId="0" applyNumberFormat="1" applyBorder="1"/>
    <xf numFmtId="49" fontId="0" fillId="0" borderId="6" xfId="0" applyNumberFormat="1" applyBorder="1"/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/>
    <xf numFmtId="0" fontId="2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/>
    <xf numFmtId="0" fontId="11" fillId="3" borderId="0" xfId="0" applyFont="1" applyFill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1">
    <cellStyle name="Normální" xfId="0" builtinId="0"/>
  </cellStyles>
  <dxfs count="10"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theme="9" tint="-0.24994659260841701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47623</xdr:rowOff>
    </xdr:from>
    <xdr:to>
      <xdr:col>6</xdr:col>
      <xdr:colOff>88971</xdr:colOff>
      <xdr:row>1</xdr:row>
      <xdr:rowOff>11906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C33429F-24CF-4BC3-BDED-86BC44EEC8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5741" t="24553" r="12843" b="57114"/>
        <a:stretch/>
      </xdr:blipFill>
      <xdr:spPr>
        <a:xfrm>
          <a:off x="178593" y="47623"/>
          <a:ext cx="6292128" cy="90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7"/>
  <sheetViews>
    <sheetView zoomScaleNormal="100" workbookViewId="0">
      <selection activeCell="A21" sqref="A21"/>
    </sheetView>
  </sheetViews>
  <sheetFormatPr defaultColWidth="9.109375" defaultRowHeight="13.8" x14ac:dyDescent="0.3"/>
  <cols>
    <col min="1" max="1" width="10.109375" style="55" customWidth="1"/>
    <col min="2" max="2" width="21.88671875" style="55" customWidth="1"/>
    <col min="3" max="3" width="34.33203125" style="55" customWidth="1"/>
    <col min="4" max="4" width="54.109375" style="55" customWidth="1"/>
    <col min="5" max="5" width="8.5546875" style="34" customWidth="1"/>
    <col min="6" max="6" width="14.88671875" style="35" customWidth="1"/>
    <col min="7" max="7" width="56" style="36" customWidth="1"/>
    <col min="8" max="16384" width="9.109375" style="37"/>
  </cols>
  <sheetData>
    <row r="1" spans="1:6" ht="15.6" x14ac:dyDescent="0.3">
      <c r="A1" s="32" t="s">
        <v>0</v>
      </c>
      <c r="B1" s="33"/>
      <c r="C1" s="33"/>
      <c r="D1" s="33"/>
    </row>
    <row r="2" spans="1:6" ht="15.6" x14ac:dyDescent="0.3">
      <c r="A2" s="38" t="s">
        <v>1</v>
      </c>
      <c r="B2" s="33"/>
      <c r="C2" s="33"/>
      <c r="D2" s="33"/>
    </row>
    <row r="3" spans="1:6" ht="15.6" x14ac:dyDescent="0.3">
      <c r="A3" s="33" t="s">
        <v>2</v>
      </c>
      <c r="B3" s="33"/>
      <c r="C3" s="33"/>
      <c r="D3" s="33"/>
    </row>
    <row r="4" spans="1:6" ht="15.6" x14ac:dyDescent="0.3">
      <c r="A4" s="33" t="s">
        <v>3</v>
      </c>
      <c r="B4" s="33"/>
      <c r="C4" s="33"/>
      <c r="D4" s="33"/>
    </row>
    <row r="5" spans="1:6" ht="15.6" x14ac:dyDescent="0.3">
      <c r="A5" s="33" t="s">
        <v>4</v>
      </c>
      <c r="B5" s="33"/>
      <c r="C5" s="33"/>
      <c r="D5" s="33"/>
    </row>
    <row r="6" spans="1:6" ht="14.25" customHeight="1" x14ac:dyDescent="0.3">
      <c r="A6" s="33"/>
      <c r="B6" s="33"/>
      <c r="C6" s="33"/>
      <c r="D6" s="33"/>
    </row>
    <row r="7" spans="1:6" ht="14.25" customHeight="1" x14ac:dyDescent="0.3">
      <c r="A7" s="33" t="s">
        <v>5</v>
      </c>
      <c r="B7" s="83"/>
      <c r="C7" s="83"/>
      <c r="D7" s="33"/>
    </row>
    <row r="8" spans="1:6" ht="14.25" customHeight="1" x14ac:dyDescent="0.3">
      <c r="A8" s="33" t="s">
        <v>6</v>
      </c>
      <c r="B8" s="83"/>
      <c r="C8" s="83"/>
      <c r="D8" s="33"/>
    </row>
    <row r="9" spans="1:6" ht="14.25" customHeight="1" x14ac:dyDescent="0.3">
      <c r="A9" s="33" t="s">
        <v>7</v>
      </c>
      <c r="B9" s="83"/>
      <c r="C9" s="83"/>
      <c r="D9" s="33"/>
    </row>
    <row r="10" spans="1:6" ht="14.25" customHeight="1" x14ac:dyDescent="0.3">
      <c r="A10" s="33"/>
      <c r="B10" s="33"/>
      <c r="C10" s="33"/>
      <c r="D10" s="33"/>
    </row>
    <row r="11" spans="1:6" ht="14.25" customHeight="1" x14ac:dyDescent="0.3">
      <c r="A11" s="32" t="s">
        <v>8</v>
      </c>
      <c r="B11" s="33"/>
      <c r="C11" s="33"/>
      <c r="D11" s="33"/>
    </row>
    <row r="12" spans="1:6" ht="14.25" customHeight="1" x14ac:dyDescent="0.3">
      <c r="A12" s="39" t="s">
        <v>9</v>
      </c>
      <c r="B12" s="33"/>
      <c r="C12" s="33"/>
      <c r="D12" s="40" t="str">
        <f>IF(E12&gt;1,"SPLNĚNO","NESPLNĚNO")</f>
        <v>NESPLNĚNO</v>
      </c>
      <c r="E12" s="41">
        <f>COUNTIF(E19:E38,"P")</f>
        <v>0</v>
      </c>
      <c r="F12" s="41"/>
    </row>
    <row r="13" spans="1:6" ht="14.25" customHeight="1" x14ac:dyDescent="0.3">
      <c r="A13" s="42" t="s">
        <v>10</v>
      </c>
      <c r="B13" s="33"/>
      <c r="C13" s="33"/>
      <c r="D13" s="40" t="str">
        <f>IF(E13&gt;1,"SPLNĚNO","NESPLNĚNO")</f>
        <v>NESPLNĚNO</v>
      </c>
      <c r="E13" s="41">
        <f>COUNTIF(E19:E38,"D")</f>
        <v>0</v>
      </c>
      <c r="F13" s="41"/>
    </row>
    <row r="14" spans="1:6" ht="14.25" customHeight="1" x14ac:dyDescent="0.3">
      <c r="A14" s="43" t="s">
        <v>11</v>
      </c>
      <c r="B14" s="33"/>
      <c r="C14" s="33"/>
      <c r="D14" s="44" t="str">
        <f>IF(F14&gt;1,"SPLNĚNO","NESPLNĚNO")</f>
        <v>NESPLNĚNO</v>
      </c>
      <c r="E14" s="41"/>
      <c r="F14" s="41">
        <f>COUNTIF(F19:F38,1)</f>
        <v>0</v>
      </c>
    </row>
    <row r="15" spans="1:6" ht="14.25" customHeight="1" x14ac:dyDescent="0.3">
      <c r="A15" s="43" t="s">
        <v>12</v>
      </c>
      <c r="B15" s="33"/>
      <c r="C15" s="33"/>
      <c r="D15" s="44" t="str">
        <f>IF(F15&gt;2,"SPLNĚNO","NESPLNĚNO")</f>
        <v>NESPLNĚNO</v>
      </c>
      <c r="E15" s="41"/>
      <c r="F15" s="41">
        <f>COUNTIF(F19:F38,2)</f>
        <v>0</v>
      </c>
    </row>
    <row r="16" spans="1:6" ht="14.25" customHeight="1" x14ac:dyDescent="0.3">
      <c r="A16" s="43" t="s">
        <v>13</v>
      </c>
      <c r="B16" s="33"/>
      <c r="C16" s="33"/>
      <c r="D16" s="44" t="str">
        <f>IF(F16&gt;3,"SPLNĚNO","NESPLNĚNO")</f>
        <v>NESPLNĚNO</v>
      </c>
      <c r="E16" s="41"/>
      <c r="F16" s="41">
        <f>COUNTIF(F19:F38,3)</f>
        <v>0</v>
      </c>
    </row>
    <row r="17" spans="1:7" ht="14.25" customHeight="1" x14ac:dyDescent="0.3">
      <c r="A17" s="43" t="s">
        <v>14</v>
      </c>
      <c r="B17" s="45"/>
      <c r="C17" s="45"/>
      <c r="D17" s="44" t="str">
        <f>IF(F17&gt;4,"SPLNĚNO","NESPLNĚNO")</f>
        <v>NESPLNĚNO</v>
      </c>
      <c r="E17" s="41"/>
      <c r="F17" s="41">
        <f>COUNTIF(F19:F38,4)</f>
        <v>0</v>
      </c>
    </row>
    <row r="18" spans="1:7" s="50" customFormat="1" ht="14.25" customHeight="1" x14ac:dyDescent="0.3">
      <c r="A18" s="46" t="s">
        <v>15</v>
      </c>
      <c r="B18" s="46" t="s">
        <v>16</v>
      </c>
      <c r="C18" s="47" t="s">
        <v>17</v>
      </c>
      <c r="D18" s="47" t="s">
        <v>18</v>
      </c>
      <c r="E18" s="48" t="s">
        <v>19</v>
      </c>
      <c r="F18" s="48" t="s">
        <v>20</v>
      </c>
      <c r="G18" s="49"/>
    </row>
    <row r="19" spans="1:7" ht="14.25" customHeight="1" x14ac:dyDescent="0.3">
      <c r="A19" s="57"/>
      <c r="B19" s="45" t="str">
        <f>VLOOKUP(A19,kanon!$A$1:$H$123,7,0)</f>
        <v>0-00</v>
      </c>
      <c r="C19" s="45" t="str">
        <f>VLOOKUP(A19,kanon!$A$1:$H$123,4,0)</f>
        <v>Nevyplněn</v>
      </c>
      <c r="D19" s="56" t="str">
        <f>VLOOKUP(A19,kanon!$A$1:$H$123,5,0)</f>
        <v>Nevyplněno</v>
      </c>
      <c r="E19" s="41">
        <f>VLOOKUP(A19,kanon!$A$1:$H$122,6,0)</f>
        <v>0</v>
      </c>
      <c r="F19" s="41">
        <f>VLOOKUP(A19,kanon!$A$1:$H$122,2,0)</f>
        <v>0</v>
      </c>
    </row>
    <row r="20" spans="1:7" ht="14.25" customHeight="1" x14ac:dyDescent="0.3">
      <c r="A20" s="58"/>
      <c r="B20" s="45" t="str">
        <f>VLOOKUP(A20,kanon!$A$1:$H$123,7,0)</f>
        <v>0-00</v>
      </c>
      <c r="C20" s="45" t="str">
        <f>VLOOKUP(A20,kanon!$A$1:$H$123,4,0)</f>
        <v>Nevyplněn</v>
      </c>
      <c r="D20" s="56" t="str">
        <f>VLOOKUP(A20,kanon!$A$1:$H$123,5,0)</f>
        <v>Nevyplněno</v>
      </c>
      <c r="E20" s="41">
        <f>VLOOKUP(A20,kanon!$A$1:$H$122,6,0)</f>
        <v>0</v>
      </c>
      <c r="F20" s="41">
        <f>VLOOKUP(A20,kanon!$A$1:$H$122,2,0)</f>
        <v>0</v>
      </c>
    </row>
    <row r="21" spans="1:7" ht="14.25" customHeight="1" x14ac:dyDescent="0.3">
      <c r="A21" s="58"/>
      <c r="B21" s="45" t="str">
        <f>VLOOKUP(A21,kanon!$A$1:$H$123,7,0)</f>
        <v>0-00</v>
      </c>
      <c r="C21" s="45" t="str">
        <f>VLOOKUP(A21,kanon!$A$1:$H$123,4,0)</f>
        <v>Nevyplněn</v>
      </c>
      <c r="D21" s="56" t="str">
        <f>VLOOKUP(A21,kanon!$A$1:$H$123,5,0)</f>
        <v>Nevyplněno</v>
      </c>
      <c r="E21" s="41">
        <f>VLOOKUP(A21,kanon!$A$1:$H$122,6,0)</f>
        <v>0</v>
      </c>
      <c r="F21" s="41">
        <f>VLOOKUP(A21,kanon!$A$1:$H$122,2,0)</f>
        <v>0</v>
      </c>
    </row>
    <row r="22" spans="1:7" ht="14.25" customHeight="1" x14ac:dyDescent="0.3">
      <c r="A22" s="58"/>
      <c r="B22" s="45" t="str">
        <f>VLOOKUP(A22,kanon!$A$1:$H$123,7,0)</f>
        <v>0-00</v>
      </c>
      <c r="C22" s="45" t="str">
        <f>VLOOKUP(A22,kanon!$A$1:$H$123,4,0)</f>
        <v>Nevyplněn</v>
      </c>
      <c r="D22" s="56" t="str">
        <f>VLOOKUP(A22,kanon!$A$1:$H$123,5,0)</f>
        <v>Nevyplněno</v>
      </c>
      <c r="E22" s="41">
        <f>VLOOKUP(A22,kanon!$A$1:$H$122,6,0)</f>
        <v>0</v>
      </c>
      <c r="F22" s="41">
        <f>VLOOKUP(A22,kanon!$A$1:$H$122,2,0)</f>
        <v>0</v>
      </c>
    </row>
    <row r="23" spans="1:7" ht="14.25" customHeight="1" x14ac:dyDescent="0.3">
      <c r="A23" s="58"/>
      <c r="B23" s="45" t="str">
        <f>VLOOKUP(A23,kanon!$A$1:$H$123,7,0)</f>
        <v>0-00</v>
      </c>
      <c r="C23" s="45" t="str">
        <f>VLOOKUP(A23,kanon!$A$1:$H$123,4,0)</f>
        <v>Nevyplněn</v>
      </c>
      <c r="D23" s="56" t="str">
        <f>VLOOKUP(A23,kanon!$A$1:$H$123,5,0)</f>
        <v>Nevyplněno</v>
      </c>
      <c r="E23" s="41">
        <f>VLOOKUP(A23,kanon!$A$1:$H$122,6,0)</f>
        <v>0</v>
      </c>
      <c r="F23" s="41">
        <f>VLOOKUP(A23,kanon!$A$1:$H$122,2,0)</f>
        <v>0</v>
      </c>
    </row>
    <row r="24" spans="1:7" ht="14.25" customHeight="1" x14ac:dyDescent="0.3">
      <c r="A24" s="58"/>
      <c r="B24" s="45" t="str">
        <f>VLOOKUP(A24,kanon!$A$1:$H$123,7,0)</f>
        <v>0-00</v>
      </c>
      <c r="C24" s="45" t="str">
        <f>VLOOKUP(A24,kanon!$A$1:$H$123,4,0)</f>
        <v>Nevyplněn</v>
      </c>
      <c r="D24" s="56" t="str">
        <f>VLOOKUP(A24,kanon!$A$1:$H$123,5,0)</f>
        <v>Nevyplněno</v>
      </c>
      <c r="E24" s="41">
        <f>VLOOKUP(A24,kanon!$A$1:$H$122,6,0)</f>
        <v>0</v>
      </c>
      <c r="F24" s="41">
        <f>VLOOKUP(A24,kanon!$A$1:$H$122,2,0)</f>
        <v>0</v>
      </c>
    </row>
    <row r="25" spans="1:7" ht="14.25" customHeight="1" x14ac:dyDescent="0.3">
      <c r="A25" s="58"/>
      <c r="B25" s="45" t="str">
        <f>VLOOKUP(A25,kanon!$A$1:$H$123,7,0)</f>
        <v>0-00</v>
      </c>
      <c r="C25" s="45" t="str">
        <f>VLOOKUP(A25,kanon!$A$1:$H$123,4,0)</f>
        <v>Nevyplněn</v>
      </c>
      <c r="D25" s="56" t="str">
        <f>VLOOKUP(A25,kanon!$A$1:$H$123,5,0)</f>
        <v>Nevyplněno</v>
      </c>
      <c r="E25" s="41">
        <f>VLOOKUP(A25,kanon!$A$1:$H$122,6,0)</f>
        <v>0</v>
      </c>
      <c r="F25" s="41">
        <f>VLOOKUP(A25,kanon!$A$1:$H$122,2,0)</f>
        <v>0</v>
      </c>
    </row>
    <row r="26" spans="1:7" ht="14.25" customHeight="1" x14ac:dyDescent="0.3">
      <c r="A26" s="58"/>
      <c r="B26" s="45" t="str">
        <f>VLOOKUP(A26,kanon!$A$1:$H$123,7,0)</f>
        <v>0-00</v>
      </c>
      <c r="C26" s="45" t="str">
        <f>VLOOKUP(A26,kanon!$A$1:$H$123,4,0)</f>
        <v>Nevyplněn</v>
      </c>
      <c r="D26" s="56" t="str">
        <f>VLOOKUP(A26,kanon!$A$1:$H$123,5,0)</f>
        <v>Nevyplněno</v>
      </c>
      <c r="E26" s="41">
        <f>VLOOKUP(A26,kanon!$A$1:$H$122,6,0)</f>
        <v>0</v>
      </c>
      <c r="F26" s="41">
        <f>VLOOKUP(A26,kanon!$A$1:$H$122,2,0)</f>
        <v>0</v>
      </c>
    </row>
    <row r="27" spans="1:7" ht="14.25" customHeight="1" x14ac:dyDescent="0.3">
      <c r="A27" s="58"/>
      <c r="B27" s="45" t="str">
        <f>VLOOKUP(A27,kanon!$A$1:$H$123,7,0)</f>
        <v>0-00</v>
      </c>
      <c r="C27" s="45" t="str">
        <f>VLOOKUP(A27,kanon!$A$1:$H$123,4,0)</f>
        <v>Nevyplněn</v>
      </c>
      <c r="D27" s="56" t="str">
        <f>VLOOKUP(A27,kanon!$A$1:$H$123,5,0)</f>
        <v>Nevyplněno</v>
      </c>
      <c r="E27" s="41">
        <f>VLOOKUP(A27,kanon!$A$1:$H$122,6,0)</f>
        <v>0</v>
      </c>
      <c r="F27" s="41">
        <f>VLOOKUP(A27,kanon!$A$1:$H$122,2,0)</f>
        <v>0</v>
      </c>
    </row>
    <row r="28" spans="1:7" ht="14.25" customHeight="1" x14ac:dyDescent="0.3">
      <c r="A28" s="58"/>
      <c r="B28" s="45" t="str">
        <f>VLOOKUP(A28,kanon!$A$1:$H$123,7,0)</f>
        <v>0-00</v>
      </c>
      <c r="C28" s="45" t="str">
        <f>VLOOKUP(A28,kanon!$A$1:$H$123,4,0)</f>
        <v>Nevyplněn</v>
      </c>
      <c r="D28" s="56" t="str">
        <f>VLOOKUP(A28,kanon!$A$1:$H$123,5,0)</f>
        <v>Nevyplněno</v>
      </c>
      <c r="E28" s="41">
        <f>VLOOKUP(A28,kanon!$A$1:$H$122,6,0)</f>
        <v>0</v>
      </c>
      <c r="F28" s="41">
        <f>VLOOKUP(A28,kanon!$A$1:$H$122,2,0)</f>
        <v>0</v>
      </c>
    </row>
    <row r="29" spans="1:7" ht="14.25" customHeight="1" x14ac:dyDescent="0.3">
      <c r="A29" s="58"/>
      <c r="B29" s="45" t="str">
        <f>VLOOKUP(A29,kanon!$A$1:$H$123,7,0)</f>
        <v>0-00</v>
      </c>
      <c r="C29" s="45" t="str">
        <f>VLOOKUP(A29,kanon!$A$1:$H$123,4,0)</f>
        <v>Nevyplněn</v>
      </c>
      <c r="D29" s="56" t="str">
        <f>VLOOKUP(A29,kanon!$A$1:$H$123,5,0)</f>
        <v>Nevyplněno</v>
      </c>
      <c r="E29" s="41">
        <f>VLOOKUP(A29,kanon!$A$1:$H$122,6,0)</f>
        <v>0</v>
      </c>
      <c r="F29" s="41">
        <f>VLOOKUP(A29,kanon!$A$1:$H$122,2,0)</f>
        <v>0</v>
      </c>
    </row>
    <row r="30" spans="1:7" ht="14.25" customHeight="1" x14ac:dyDescent="0.3">
      <c r="A30" s="58"/>
      <c r="B30" s="45" t="str">
        <f>VLOOKUP(A30,kanon!$A$1:$H$123,7,0)</f>
        <v>0-00</v>
      </c>
      <c r="C30" s="45" t="str">
        <f>VLOOKUP(A30,kanon!$A$1:$H$123,4,0)</f>
        <v>Nevyplněn</v>
      </c>
      <c r="D30" s="56" t="str">
        <f>VLOOKUP(A30,kanon!$A$1:$H$123,5,0)</f>
        <v>Nevyplněno</v>
      </c>
      <c r="E30" s="41">
        <f>VLOOKUP(A30,kanon!$A$1:$H$122,6,0)</f>
        <v>0</v>
      </c>
      <c r="F30" s="41">
        <f>VLOOKUP(A30,kanon!$A$1:$H$122,2,0)</f>
        <v>0</v>
      </c>
    </row>
    <row r="31" spans="1:7" ht="14.25" customHeight="1" x14ac:dyDescent="0.3">
      <c r="A31" s="58"/>
      <c r="B31" s="45" t="str">
        <f>VLOOKUP(A31,kanon!$A$1:$H$123,7,0)</f>
        <v>0-00</v>
      </c>
      <c r="C31" s="45" t="str">
        <f>VLOOKUP(A31,kanon!$A$1:$H$123,4,0)</f>
        <v>Nevyplněn</v>
      </c>
      <c r="D31" s="56" t="str">
        <f>VLOOKUP(A31,kanon!$A$1:$H$123,5,0)</f>
        <v>Nevyplněno</v>
      </c>
      <c r="E31" s="41">
        <f>VLOOKUP(A31,kanon!$A$1:$H$122,6,0)</f>
        <v>0</v>
      </c>
      <c r="F31" s="41">
        <f>VLOOKUP(A31,kanon!$A$1:$H$122,2,0)</f>
        <v>0</v>
      </c>
    </row>
    <row r="32" spans="1:7" ht="14.25" customHeight="1" x14ac:dyDescent="0.3">
      <c r="A32" s="58"/>
      <c r="B32" s="45" t="str">
        <f>VLOOKUP(A32,kanon!$A$1:$H$123,7,0)</f>
        <v>0-00</v>
      </c>
      <c r="C32" s="45" t="str">
        <f>VLOOKUP(A32,kanon!$A$1:$H$123,4,0)</f>
        <v>Nevyplněn</v>
      </c>
      <c r="D32" s="56" t="str">
        <f>VLOOKUP(A32,kanon!$A$1:$H$123,5,0)</f>
        <v>Nevyplněno</v>
      </c>
      <c r="E32" s="41">
        <f>VLOOKUP(A32,kanon!$A$1:$H$122,6,0)</f>
        <v>0</v>
      </c>
      <c r="F32" s="41">
        <f>VLOOKUP(A32,kanon!$A$1:$H$122,2,0)</f>
        <v>0</v>
      </c>
    </row>
    <row r="33" spans="1:7" ht="14.25" customHeight="1" x14ac:dyDescent="0.3">
      <c r="A33" s="58"/>
      <c r="B33" s="45" t="str">
        <f>VLOOKUP(A33,kanon!$A$1:$H$123,7,0)</f>
        <v>0-00</v>
      </c>
      <c r="C33" s="45" t="str">
        <f>VLOOKUP(A33,kanon!$A$1:$H$123,4,0)</f>
        <v>Nevyplněn</v>
      </c>
      <c r="D33" s="56" t="str">
        <f>VLOOKUP(A33,kanon!$A$1:$H$123,5,0)</f>
        <v>Nevyplněno</v>
      </c>
      <c r="E33" s="41">
        <f>VLOOKUP(A33,kanon!$A$1:$H$122,6,0)</f>
        <v>0</v>
      </c>
      <c r="F33" s="41">
        <f>VLOOKUP(A33,kanon!$A$1:$H$122,2,0)</f>
        <v>0</v>
      </c>
    </row>
    <row r="34" spans="1:7" ht="14.25" customHeight="1" x14ac:dyDescent="0.3">
      <c r="A34" s="58"/>
      <c r="B34" s="45" t="str">
        <f>VLOOKUP(A34,kanon!$A$1:$H$123,7,0)</f>
        <v>0-00</v>
      </c>
      <c r="C34" s="45" t="str">
        <f>VLOOKUP(A34,kanon!$A$1:$H$123,4,0)</f>
        <v>Nevyplněn</v>
      </c>
      <c r="D34" s="56" t="str">
        <f>VLOOKUP(A34,kanon!$A$1:$H$123,5,0)</f>
        <v>Nevyplněno</v>
      </c>
      <c r="E34" s="41">
        <f>VLOOKUP(A34,kanon!$A$1:$H$122,6,0)</f>
        <v>0</v>
      </c>
      <c r="F34" s="41">
        <f>VLOOKUP(A34,kanon!$A$1:$H$122,2,0)</f>
        <v>0</v>
      </c>
    </row>
    <row r="35" spans="1:7" ht="14.25" customHeight="1" x14ac:dyDescent="0.3">
      <c r="A35" s="58"/>
      <c r="B35" s="45" t="str">
        <f>VLOOKUP(A35,kanon!$A$1:$H$123,7,0)</f>
        <v>0-00</v>
      </c>
      <c r="C35" s="45" t="str">
        <f>VLOOKUP(A35,kanon!$A$1:$H$123,4,0)</f>
        <v>Nevyplněn</v>
      </c>
      <c r="D35" s="56" t="str">
        <f>VLOOKUP(A35,kanon!$A$1:$H$123,5,0)</f>
        <v>Nevyplněno</v>
      </c>
      <c r="E35" s="41">
        <f>VLOOKUP(A35,kanon!$A$1:$H$122,6,0)</f>
        <v>0</v>
      </c>
      <c r="F35" s="41">
        <f>VLOOKUP(A35,kanon!$A$1:$H$122,2,0)</f>
        <v>0</v>
      </c>
    </row>
    <row r="36" spans="1:7" ht="14.25" customHeight="1" x14ac:dyDescent="0.3">
      <c r="A36" s="58"/>
      <c r="B36" s="45" t="str">
        <f>VLOOKUP(A36,kanon!$A$1:$H$123,7,0)</f>
        <v>0-00</v>
      </c>
      <c r="C36" s="45" t="str">
        <f>VLOOKUP(A36,kanon!$A$1:$H$123,4,0)</f>
        <v>Nevyplněn</v>
      </c>
      <c r="D36" s="56" t="str">
        <f>VLOOKUP(A36,kanon!$A$1:$H$123,5,0)</f>
        <v>Nevyplněno</v>
      </c>
      <c r="E36" s="41">
        <f>VLOOKUP(A36,kanon!$A$1:$H$122,6,0)</f>
        <v>0</v>
      </c>
      <c r="F36" s="41">
        <f>VLOOKUP(A36,kanon!$A$1:$H$122,2,0)</f>
        <v>0</v>
      </c>
    </row>
    <row r="37" spans="1:7" ht="14.25" customHeight="1" x14ac:dyDescent="0.3">
      <c r="A37" s="58"/>
      <c r="B37" s="45" t="str">
        <f>VLOOKUP(A37,kanon!$A$1:$H$123,7,0)</f>
        <v>0-00</v>
      </c>
      <c r="C37" s="45" t="str">
        <f>VLOOKUP(A37,kanon!$A$1:$H$123,4,0)</f>
        <v>Nevyplněn</v>
      </c>
      <c r="D37" s="56" t="str">
        <f>VLOOKUP(A37,kanon!$A$1:$H$123,5,0)</f>
        <v>Nevyplněno</v>
      </c>
      <c r="E37" s="41">
        <f>VLOOKUP(A37,kanon!$A$1:$H$122,6,0)</f>
        <v>0</v>
      </c>
      <c r="F37" s="41">
        <f>VLOOKUP(A37,kanon!$A$1:$H$122,2,0)</f>
        <v>0</v>
      </c>
    </row>
    <row r="38" spans="1:7" s="54" customFormat="1" ht="14.25" customHeight="1" x14ac:dyDescent="0.3">
      <c r="A38" s="59"/>
      <c r="B38" s="51" t="str">
        <f>VLOOKUP(A38,kanon!$A$1:$H$123,7,0)</f>
        <v>0-00</v>
      </c>
      <c r="C38" s="51" t="str">
        <f>VLOOKUP(A38,kanon!$A$1:$H$123,4,0)</f>
        <v>Nevyplněn</v>
      </c>
      <c r="D38" s="60" t="str">
        <f>VLOOKUP(A38,kanon!$A$1:$H$123,5,0)</f>
        <v>Nevyplněno</v>
      </c>
      <c r="E38" s="52">
        <f>VLOOKUP(A38,kanon!$A$1:$H$122,6,0)</f>
        <v>0</v>
      </c>
      <c r="F38" s="52">
        <f>VLOOKUP(A38,kanon!$A$1:$H$122,2,0)</f>
        <v>0</v>
      </c>
      <c r="G38" s="53"/>
    </row>
    <row r="41" spans="1:7" hidden="1" x14ac:dyDescent="0.3">
      <c r="C41" s="55" t="s">
        <v>21</v>
      </c>
    </row>
    <row r="42" spans="1:7" hidden="1" x14ac:dyDescent="0.3">
      <c r="C42" s="55" t="s">
        <v>22</v>
      </c>
    </row>
    <row r="43" spans="1:7" hidden="1" x14ac:dyDescent="0.3">
      <c r="C43" s="55" t="s">
        <v>23</v>
      </c>
    </row>
    <row r="44" spans="1:7" hidden="1" x14ac:dyDescent="0.3">
      <c r="C44" s="55" t="s">
        <v>24</v>
      </c>
    </row>
    <row r="45" spans="1:7" hidden="1" x14ac:dyDescent="0.3">
      <c r="C45" s="55" t="s">
        <v>25</v>
      </c>
    </row>
    <row r="46" spans="1:7" hidden="1" x14ac:dyDescent="0.3">
      <c r="C46" s="55" t="s">
        <v>26</v>
      </c>
    </row>
    <row r="47" spans="1:7" hidden="1" x14ac:dyDescent="0.3">
      <c r="C47" s="55" t="s">
        <v>27</v>
      </c>
    </row>
  </sheetData>
  <sheetProtection selectLockedCells="1"/>
  <customSheetViews>
    <customSheetView guid="{0C1A0BF3-30C1-459D-BC80-518D0CF8F3AE}">
      <selection activeCell="E2" sqref="E2"/>
      <pageMargins left="0" right="0" top="0" bottom="0" header="0" footer="0"/>
      <pageSetup paperSize="9" orientation="portrait" horizontalDpi="0" verticalDpi="0" r:id="rId1"/>
    </customSheetView>
  </customSheetViews>
  <mergeCells count="3">
    <mergeCell ref="B7:C7"/>
    <mergeCell ref="B8:C8"/>
    <mergeCell ref="B9:C9"/>
  </mergeCells>
  <conditionalFormatting sqref="B19:B38">
    <cfRule type="expression" dxfId="9" priority="8">
      <formula>E19="D"</formula>
    </cfRule>
    <cfRule type="expression" dxfId="8" priority="9">
      <formula>E19="P"</formula>
    </cfRule>
  </conditionalFormatting>
  <conditionalFormatting sqref="C19:C38">
    <cfRule type="expression" dxfId="7" priority="5">
      <formula>E19="D"</formula>
    </cfRule>
    <cfRule type="expression" dxfId="6" priority="10">
      <formula>E19="P"</formula>
    </cfRule>
  </conditionalFormatting>
  <conditionalFormatting sqref="D12">
    <cfRule type="expression" dxfId="5" priority="16">
      <formula>$E$12&gt;0</formula>
    </cfRule>
  </conditionalFormatting>
  <conditionalFormatting sqref="D13">
    <cfRule type="expression" dxfId="4" priority="15">
      <formula>$E$13&gt;0</formula>
    </cfRule>
  </conditionalFormatting>
  <conditionalFormatting sqref="D14">
    <cfRule type="expression" dxfId="3" priority="14">
      <formula>$F$14&gt;3</formula>
    </cfRule>
  </conditionalFormatting>
  <conditionalFormatting sqref="D15:D17">
    <cfRule type="expression" dxfId="2" priority="1">
      <formula>$F$15&gt;3</formula>
    </cfRule>
  </conditionalFormatting>
  <conditionalFormatting sqref="D19:D38">
    <cfRule type="expression" dxfId="1" priority="4">
      <formula>E19="D"</formula>
    </cfRule>
    <cfRule type="expression" dxfId="0" priority="11">
      <formula>E19="P"</formula>
    </cfRule>
  </conditionalFormatting>
  <dataValidations count="1">
    <dataValidation type="list" allowBlank="1" showInputMessage="1" showErrorMessage="1" sqref="B9:C9" xr:uid="{00000000-0002-0000-0000-000000000000}">
      <formula1>$C$41:$C$47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I123"/>
  <sheetViews>
    <sheetView tabSelected="1" zoomScale="130" zoomScaleNormal="130" workbookViewId="0">
      <pane ySplit="1" topLeftCell="A54" activePane="bottomLeft" state="frozen"/>
      <selection pane="bottomLeft" activeCell="E74" sqref="E74"/>
    </sheetView>
  </sheetViews>
  <sheetFormatPr defaultRowHeight="13.2" x14ac:dyDescent="0.25"/>
  <cols>
    <col min="1" max="1" width="10.88671875" style="3" customWidth="1"/>
    <col min="2" max="2" width="10.44140625" style="1" customWidth="1"/>
    <col min="3" max="3" width="8.44140625" style="76" customWidth="1"/>
    <col min="4" max="4" width="26" style="64" customWidth="1"/>
    <col min="5" max="5" width="45.33203125" style="64" customWidth="1"/>
    <col min="6" max="6" width="14.33203125" style="64" customWidth="1"/>
    <col min="7" max="7" width="25.5546875" style="64" customWidth="1"/>
    <col min="8" max="8" width="14" style="64" customWidth="1"/>
  </cols>
  <sheetData>
    <row r="1" spans="1:9" x14ac:dyDescent="0.25">
      <c r="A1" s="15" t="s">
        <v>28</v>
      </c>
      <c r="B1" s="15" t="s">
        <v>29</v>
      </c>
      <c r="C1" s="75" t="s">
        <v>30</v>
      </c>
      <c r="D1" s="62" t="s">
        <v>17</v>
      </c>
      <c r="E1" s="62" t="s">
        <v>18</v>
      </c>
      <c r="F1" s="65" t="s">
        <v>31</v>
      </c>
      <c r="G1" s="62" t="s">
        <v>32</v>
      </c>
      <c r="H1" s="62" t="s">
        <v>33</v>
      </c>
    </row>
    <row r="2" spans="1:9" s="31" customFormat="1" x14ac:dyDescent="0.25">
      <c r="A2" s="17">
        <v>0</v>
      </c>
      <c r="B2" s="61">
        <v>0</v>
      </c>
      <c r="C2" s="66">
        <v>0</v>
      </c>
      <c r="D2" s="69" t="s">
        <v>34</v>
      </c>
      <c r="E2" s="69" t="s">
        <v>35</v>
      </c>
      <c r="F2" s="66">
        <v>0</v>
      </c>
      <c r="G2" s="63" t="str">
        <f t="shared" ref="G2:G17" si="0">IF(LEN(C2)&lt;2,B2&amp;"-0"&amp;C2,B2&amp;"-"&amp;C2)</f>
        <v>0-00</v>
      </c>
      <c r="H2" s="63" t="str">
        <f>IF(F2="P","Poezie",IF(F2="D","Drama",""))</f>
        <v/>
      </c>
    </row>
    <row r="3" spans="1:9" x14ac:dyDescent="0.25">
      <c r="A3" s="16">
        <v>1</v>
      </c>
      <c r="B3" s="1">
        <v>1</v>
      </c>
      <c r="C3" s="76">
        <v>1</v>
      </c>
      <c r="D3" s="67"/>
      <c r="E3" s="64" t="s">
        <v>36</v>
      </c>
      <c r="F3" s="67"/>
      <c r="G3" s="64" t="str">
        <f t="shared" si="0"/>
        <v>1-01</v>
      </c>
      <c r="H3" s="64" t="str">
        <f t="shared" ref="H3:H37" si="1">IF(F3="P","Poezie",IF(F3="D","Drama",""))</f>
        <v/>
      </c>
      <c r="I3" s="2"/>
    </row>
    <row r="4" spans="1:9" x14ac:dyDescent="0.25">
      <c r="A4" s="16">
        <v>2</v>
      </c>
      <c r="B4" s="1">
        <v>1</v>
      </c>
      <c r="C4" s="1">
        <v>2</v>
      </c>
      <c r="D4" s="80" t="s">
        <v>37</v>
      </c>
      <c r="E4" s="80" t="s">
        <v>38</v>
      </c>
      <c r="F4" s="82"/>
      <c r="G4" s="64" t="str">
        <f t="shared" si="0"/>
        <v>1-02</v>
      </c>
      <c r="I4" s="2"/>
    </row>
    <row r="5" spans="1:9" x14ac:dyDescent="0.25">
      <c r="A5" s="16">
        <v>3</v>
      </c>
      <c r="B5" s="1">
        <v>1</v>
      </c>
      <c r="C5" s="76">
        <v>3</v>
      </c>
      <c r="D5" s="67" t="s">
        <v>39</v>
      </c>
      <c r="E5" s="64" t="s">
        <v>40</v>
      </c>
      <c r="F5" s="67" t="s">
        <v>41</v>
      </c>
      <c r="G5" s="64" t="str">
        <f t="shared" ref="G5:G11" si="2">IF(LEN(C5)&lt;2,B5&amp;"-0"&amp;C5,B5&amp;"-"&amp;C5)</f>
        <v>1-03</v>
      </c>
      <c r="H5" s="64" t="str">
        <f t="shared" si="1"/>
        <v>Drama</v>
      </c>
    </row>
    <row r="6" spans="1:9" x14ac:dyDescent="0.25">
      <c r="A6" s="16">
        <v>4</v>
      </c>
      <c r="B6" s="1">
        <v>1</v>
      </c>
      <c r="C6" s="76">
        <v>4</v>
      </c>
      <c r="D6" s="64" t="s">
        <v>42</v>
      </c>
      <c r="E6" s="64" t="s">
        <v>43</v>
      </c>
      <c r="F6" s="64" t="s">
        <v>41</v>
      </c>
      <c r="G6" s="64" t="str">
        <f t="shared" si="2"/>
        <v>1-04</v>
      </c>
      <c r="H6" s="64" t="str">
        <f t="shared" si="1"/>
        <v>Drama</v>
      </c>
    </row>
    <row r="7" spans="1:9" x14ac:dyDescent="0.25">
      <c r="A7" s="16">
        <v>5</v>
      </c>
      <c r="B7" s="1">
        <v>1</v>
      </c>
      <c r="C7" s="76">
        <v>5</v>
      </c>
      <c r="D7" s="64" t="s">
        <v>42</v>
      </c>
      <c r="E7" s="64" t="s">
        <v>44</v>
      </c>
      <c r="F7" s="64" t="s">
        <v>41</v>
      </c>
      <c r="G7" s="64" t="str">
        <f t="shared" si="2"/>
        <v>1-05</v>
      </c>
      <c r="H7" s="64" t="str">
        <f t="shared" si="1"/>
        <v>Drama</v>
      </c>
    </row>
    <row r="8" spans="1:9" x14ac:dyDescent="0.25">
      <c r="A8" s="16">
        <v>6</v>
      </c>
      <c r="B8" s="1">
        <v>1</v>
      </c>
      <c r="C8" s="76">
        <v>6</v>
      </c>
      <c r="D8" s="64" t="s">
        <v>42</v>
      </c>
      <c r="E8" s="64" t="s">
        <v>45</v>
      </c>
      <c r="F8" s="64" t="s">
        <v>46</v>
      </c>
      <c r="G8" s="64" t="str">
        <f t="shared" si="2"/>
        <v>1-06</v>
      </c>
      <c r="H8" s="64" t="str">
        <f t="shared" si="1"/>
        <v>Poezie</v>
      </c>
    </row>
    <row r="9" spans="1:9" x14ac:dyDescent="0.25">
      <c r="A9" s="16">
        <v>7</v>
      </c>
      <c r="B9" s="1">
        <v>1</v>
      </c>
      <c r="C9" s="76">
        <v>7</v>
      </c>
      <c r="D9" s="64" t="s">
        <v>42</v>
      </c>
      <c r="E9" s="64" t="s">
        <v>47</v>
      </c>
      <c r="F9" s="64" t="s">
        <v>41</v>
      </c>
      <c r="G9" s="64" t="str">
        <f t="shared" si="2"/>
        <v>1-07</v>
      </c>
      <c r="H9" s="64" t="str">
        <f t="shared" si="1"/>
        <v>Drama</v>
      </c>
    </row>
    <row r="10" spans="1:9" x14ac:dyDescent="0.25">
      <c r="A10" s="16">
        <v>8</v>
      </c>
      <c r="B10" s="1">
        <v>1</v>
      </c>
      <c r="C10" s="76">
        <v>8</v>
      </c>
      <c r="D10" s="64" t="s">
        <v>48</v>
      </c>
      <c r="E10" s="67" t="s">
        <v>49</v>
      </c>
      <c r="F10" s="64" t="s">
        <v>41</v>
      </c>
      <c r="G10" s="64" t="str">
        <f t="shared" si="2"/>
        <v>1-08</v>
      </c>
      <c r="H10" s="64" t="str">
        <f t="shared" si="1"/>
        <v>Drama</v>
      </c>
    </row>
    <row r="11" spans="1:9" s="31" customFormat="1" x14ac:dyDescent="0.25">
      <c r="A11" s="17">
        <v>9</v>
      </c>
      <c r="B11" s="14">
        <v>1</v>
      </c>
      <c r="C11" s="77">
        <v>9</v>
      </c>
      <c r="D11" s="68" t="s">
        <v>50</v>
      </c>
      <c r="E11" s="63" t="s">
        <v>51</v>
      </c>
      <c r="F11" s="63" t="s">
        <v>41</v>
      </c>
      <c r="G11" s="63" t="str">
        <f t="shared" si="2"/>
        <v>1-09</v>
      </c>
      <c r="H11" s="63" t="str">
        <f t="shared" si="1"/>
        <v>Drama</v>
      </c>
    </row>
    <row r="12" spans="1:9" x14ac:dyDescent="0.25">
      <c r="A12" s="16">
        <v>10</v>
      </c>
      <c r="B12" s="1">
        <v>2</v>
      </c>
      <c r="C12" s="76">
        <v>1</v>
      </c>
      <c r="D12" s="70" t="s">
        <v>52</v>
      </c>
      <c r="E12" s="70" t="s">
        <v>53</v>
      </c>
      <c r="F12" s="64" t="s">
        <v>46</v>
      </c>
      <c r="G12" s="64" t="str">
        <f t="shared" si="0"/>
        <v>2-01</v>
      </c>
      <c r="H12" s="64" t="str">
        <f t="shared" si="1"/>
        <v>Poezie</v>
      </c>
    </row>
    <row r="13" spans="1:9" x14ac:dyDescent="0.25">
      <c r="A13" s="16">
        <v>11</v>
      </c>
      <c r="B13" s="1">
        <v>2</v>
      </c>
      <c r="C13" s="76">
        <v>2</v>
      </c>
      <c r="D13" s="70" t="s">
        <v>54</v>
      </c>
      <c r="E13" s="70" t="s">
        <v>55</v>
      </c>
      <c r="G13" s="64" t="str">
        <f t="shared" si="0"/>
        <v>2-02</v>
      </c>
      <c r="H13" s="64" t="str">
        <f t="shared" si="1"/>
        <v/>
      </c>
    </row>
    <row r="14" spans="1:9" x14ac:dyDescent="0.25">
      <c r="A14" s="16">
        <v>12</v>
      </c>
      <c r="B14" s="1">
        <v>2</v>
      </c>
      <c r="C14" s="76">
        <v>3</v>
      </c>
      <c r="D14" s="70" t="s">
        <v>56</v>
      </c>
      <c r="E14" s="70" t="s">
        <v>57</v>
      </c>
      <c r="G14" s="64" t="str">
        <f t="shared" si="0"/>
        <v>2-03</v>
      </c>
      <c r="H14" s="64" t="str">
        <f t="shared" si="1"/>
        <v/>
      </c>
    </row>
    <row r="15" spans="1:9" x14ac:dyDescent="0.25">
      <c r="A15" s="16">
        <v>13</v>
      </c>
      <c r="B15" s="1">
        <v>2</v>
      </c>
      <c r="C15" s="76">
        <v>4</v>
      </c>
      <c r="D15" s="70" t="s">
        <v>58</v>
      </c>
      <c r="E15" s="70" t="s">
        <v>59</v>
      </c>
      <c r="G15" s="64" t="str">
        <f t="shared" si="0"/>
        <v>2-04</v>
      </c>
      <c r="H15" s="64" t="str">
        <f t="shared" si="1"/>
        <v/>
      </c>
    </row>
    <row r="16" spans="1:9" x14ac:dyDescent="0.25">
      <c r="A16" s="16">
        <v>14</v>
      </c>
      <c r="B16" s="1">
        <v>2</v>
      </c>
      <c r="C16" s="76">
        <v>5</v>
      </c>
      <c r="D16" s="72" t="s">
        <v>60</v>
      </c>
      <c r="E16" s="70" t="s">
        <v>61</v>
      </c>
      <c r="G16" s="64" t="str">
        <f t="shared" si="0"/>
        <v>2-05</v>
      </c>
      <c r="H16" s="64" t="str">
        <f t="shared" si="1"/>
        <v/>
      </c>
    </row>
    <row r="17" spans="1:8" x14ac:dyDescent="0.25">
      <c r="A17" s="16">
        <v>15</v>
      </c>
      <c r="B17" s="1">
        <v>2</v>
      </c>
      <c r="C17" s="76">
        <v>6</v>
      </c>
      <c r="D17" s="70" t="s">
        <v>62</v>
      </c>
      <c r="E17" s="70" t="s">
        <v>63</v>
      </c>
      <c r="G17" s="64" t="str">
        <f t="shared" si="0"/>
        <v>2-06</v>
      </c>
      <c r="H17" s="64" t="str">
        <f t="shared" si="1"/>
        <v/>
      </c>
    </row>
    <row r="18" spans="1:8" x14ac:dyDescent="0.25">
      <c r="A18" s="16">
        <v>16</v>
      </c>
      <c r="B18" s="1">
        <v>2</v>
      </c>
      <c r="C18" s="76">
        <v>7</v>
      </c>
      <c r="D18" s="70" t="s">
        <v>64</v>
      </c>
      <c r="E18" s="70" t="s">
        <v>65</v>
      </c>
      <c r="G18" s="64" t="str">
        <f t="shared" ref="G18:G37" si="3">IF(LEN(C18)&lt;2,B18&amp;"-0"&amp;C18,B18&amp;"-"&amp;C18)</f>
        <v>2-07</v>
      </c>
      <c r="H18" s="64" t="str">
        <f t="shared" si="1"/>
        <v/>
      </c>
    </row>
    <row r="19" spans="1:8" x14ac:dyDescent="0.25">
      <c r="A19" s="16">
        <v>17</v>
      </c>
      <c r="B19" s="1">
        <v>2</v>
      </c>
      <c r="C19" s="76">
        <v>8</v>
      </c>
      <c r="D19" s="70" t="s">
        <v>66</v>
      </c>
      <c r="E19" s="70" t="s">
        <v>67</v>
      </c>
      <c r="G19" s="64" t="str">
        <f t="shared" si="3"/>
        <v>2-08</v>
      </c>
      <c r="H19" s="64" t="str">
        <f t="shared" si="1"/>
        <v/>
      </c>
    </row>
    <row r="20" spans="1:8" x14ac:dyDescent="0.25">
      <c r="A20" s="16">
        <v>18</v>
      </c>
      <c r="B20" s="1">
        <v>2</v>
      </c>
      <c r="C20" s="76">
        <v>9</v>
      </c>
      <c r="D20" s="70" t="s">
        <v>68</v>
      </c>
      <c r="E20" s="70" t="s">
        <v>69</v>
      </c>
      <c r="F20" s="67" t="s">
        <v>41</v>
      </c>
      <c r="G20" s="64" t="str">
        <f t="shared" si="3"/>
        <v>2-09</v>
      </c>
      <c r="H20" s="64" t="str">
        <f t="shared" si="1"/>
        <v>Drama</v>
      </c>
    </row>
    <row r="21" spans="1:8" x14ac:dyDescent="0.25">
      <c r="A21" s="16">
        <v>19</v>
      </c>
      <c r="B21" s="1">
        <v>2</v>
      </c>
      <c r="C21" s="76">
        <v>10</v>
      </c>
      <c r="D21" s="70" t="s">
        <v>56</v>
      </c>
      <c r="E21" s="70" t="s">
        <v>70</v>
      </c>
      <c r="F21" s="67" t="s">
        <v>46</v>
      </c>
      <c r="G21" s="64" t="str">
        <f t="shared" si="3"/>
        <v>2-10</v>
      </c>
      <c r="H21" s="64" t="str">
        <f t="shared" si="1"/>
        <v>Poezie</v>
      </c>
    </row>
    <row r="22" spans="1:8" x14ac:dyDescent="0.25">
      <c r="A22" s="16">
        <v>20</v>
      </c>
      <c r="B22" s="1">
        <v>2</v>
      </c>
      <c r="C22" s="76">
        <v>11</v>
      </c>
      <c r="D22" s="70" t="s">
        <v>71</v>
      </c>
      <c r="E22" s="70" t="s">
        <v>72</v>
      </c>
      <c r="F22" s="67" t="s">
        <v>46</v>
      </c>
      <c r="G22" s="64" t="str">
        <f t="shared" si="3"/>
        <v>2-11</v>
      </c>
      <c r="H22" s="64" t="str">
        <f t="shared" si="1"/>
        <v>Poezie</v>
      </c>
    </row>
    <row r="23" spans="1:8" x14ac:dyDescent="0.25">
      <c r="A23" s="16">
        <v>21</v>
      </c>
      <c r="B23" s="1">
        <v>2</v>
      </c>
      <c r="C23" s="76">
        <v>12</v>
      </c>
      <c r="D23" s="72" t="s">
        <v>73</v>
      </c>
      <c r="E23" s="72" t="s">
        <v>74</v>
      </c>
      <c r="F23" s="67"/>
      <c r="G23" s="64" t="str">
        <f t="shared" si="3"/>
        <v>2-12</v>
      </c>
    </row>
    <row r="24" spans="1:8" x14ac:dyDescent="0.25">
      <c r="A24" s="16">
        <v>22</v>
      </c>
      <c r="B24" s="1">
        <v>2</v>
      </c>
      <c r="C24" s="76">
        <v>13</v>
      </c>
      <c r="D24" s="72" t="s">
        <v>66</v>
      </c>
      <c r="E24" s="72" t="s">
        <v>75</v>
      </c>
      <c r="F24" s="67" t="s">
        <v>41</v>
      </c>
      <c r="G24" s="64" t="str">
        <f t="shared" si="3"/>
        <v>2-13</v>
      </c>
      <c r="H24" s="64" t="str">
        <f t="shared" si="1"/>
        <v>Drama</v>
      </c>
    </row>
    <row r="25" spans="1:8" x14ac:dyDescent="0.25">
      <c r="A25" s="16">
        <v>23</v>
      </c>
      <c r="B25" s="1">
        <v>2</v>
      </c>
      <c r="C25" s="1">
        <v>14</v>
      </c>
      <c r="D25" s="80" t="s">
        <v>76</v>
      </c>
      <c r="E25" s="81" t="s">
        <v>77</v>
      </c>
      <c r="F25" s="67" t="s">
        <v>41</v>
      </c>
      <c r="G25" s="64" t="str">
        <f t="shared" si="3"/>
        <v>2-14</v>
      </c>
      <c r="H25" s="64" t="str">
        <f t="shared" si="1"/>
        <v>Drama</v>
      </c>
    </row>
    <row r="26" spans="1:8" x14ac:dyDescent="0.25">
      <c r="A26" s="16">
        <v>24</v>
      </c>
      <c r="B26" s="1">
        <v>2</v>
      </c>
      <c r="C26" s="1">
        <v>15</v>
      </c>
      <c r="D26" s="80" t="s">
        <v>76</v>
      </c>
      <c r="E26" s="81" t="s">
        <v>78</v>
      </c>
      <c r="F26" s="67" t="s">
        <v>41</v>
      </c>
      <c r="G26" s="64" t="str">
        <f t="shared" si="3"/>
        <v>2-15</v>
      </c>
      <c r="H26" s="64" t="str">
        <f t="shared" si="1"/>
        <v>Drama</v>
      </c>
    </row>
    <row r="27" spans="1:8" x14ac:dyDescent="0.25">
      <c r="A27" s="16">
        <v>25</v>
      </c>
      <c r="B27" s="1">
        <v>2</v>
      </c>
      <c r="C27" s="76">
        <v>16</v>
      </c>
      <c r="D27" s="70" t="s">
        <v>79</v>
      </c>
      <c r="E27" s="70" t="s">
        <v>80</v>
      </c>
      <c r="F27" s="67"/>
      <c r="G27" s="64" t="str">
        <f t="shared" si="3"/>
        <v>2-16</v>
      </c>
      <c r="H27" s="64" t="str">
        <f t="shared" si="1"/>
        <v/>
      </c>
    </row>
    <row r="28" spans="1:8" s="31" customFormat="1" x14ac:dyDescent="0.25">
      <c r="A28" s="17">
        <v>26</v>
      </c>
      <c r="B28" s="14">
        <v>2</v>
      </c>
      <c r="C28" s="77">
        <v>17</v>
      </c>
      <c r="D28" s="71" t="s">
        <v>81</v>
      </c>
      <c r="E28" s="71" t="s">
        <v>82</v>
      </c>
      <c r="F28" s="68"/>
      <c r="G28" s="63" t="str">
        <f t="shared" si="3"/>
        <v>2-17</v>
      </c>
      <c r="H28" s="63" t="str">
        <f t="shared" si="1"/>
        <v/>
      </c>
    </row>
    <row r="29" spans="1:8" x14ac:dyDescent="0.25">
      <c r="A29" s="16">
        <v>27</v>
      </c>
      <c r="B29" s="1">
        <v>2</v>
      </c>
      <c r="C29" s="76">
        <v>18</v>
      </c>
      <c r="D29" s="70" t="s">
        <v>83</v>
      </c>
      <c r="E29" s="70" t="s">
        <v>84</v>
      </c>
      <c r="F29" s="67" t="s">
        <v>46</v>
      </c>
      <c r="G29" s="64" t="str">
        <f t="shared" si="3"/>
        <v>2-18</v>
      </c>
      <c r="H29" s="64" t="str">
        <f t="shared" si="1"/>
        <v>Poezie</v>
      </c>
    </row>
    <row r="30" spans="1:8" x14ac:dyDescent="0.25">
      <c r="A30" s="16">
        <v>28</v>
      </c>
      <c r="B30" s="1">
        <v>2</v>
      </c>
      <c r="C30" s="76">
        <v>19</v>
      </c>
      <c r="D30" s="70" t="s">
        <v>85</v>
      </c>
      <c r="E30" s="70" t="s">
        <v>86</v>
      </c>
      <c r="F30" s="67" t="s">
        <v>46</v>
      </c>
      <c r="G30" s="64" t="str">
        <f t="shared" si="3"/>
        <v>2-19</v>
      </c>
      <c r="H30" s="64" t="str">
        <f t="shared" si="1"/>
        <v>Poezie</v>
      </c>
    </row>
    <row r="31" spans="1:8" x14ac:dyDescent="0.25">
      <c r="A31" s="16">
        <v>29</v>
      </c>
      <c r="B31" s="1">
        <v>2</v>
      </c>
      <c r="C31" s="76">
        <v>20</v>
      </c>
      <c r="D31" s="70" t="s">
        <v>87</v>
      </c>
      <c r="E31" s="72" t="s">
        <v>88</v>
      </c>
      <c r="F31" s="67" t="s">
        <v>46</v>
      </c>
      <c r="G31" s="64" t="str">
        <f t="shared" si="3"/>
        <v>2-20</v>
      </c>
      <c r="H31" s="64" t="str">
        <f t="shared" si="1"/>
        <v>Poezie</v>
      </c>
    </row>
    <row r="32" spans="1:8" x14ac:dyDescent="0.25">
      <c r="A32" s="16">
        <v>30</v>
      </c>
      <c r="B32" s="1">
        <v>2</v>
      </c>
      <c r="C32" s="76">
        <v>21</v>
      </c>
      <c r="D32" s="70" t="s">
        <v>89</v>
      </c>
      <c r="E32" s="72" t="s">
        <v>90</v>
      </c>
      <c r="G32" s="64" t="str">
        <f t="shared" si="3"/>
        <v>2-21</v>
      </c>
      <c r="H32" s="64" t="str">
        <f t="shared" si="1"/>
        <v/>
      </c>
    </row>
    <row r="33" spans="1:8" x14ac:dyDescent="0.25">
      <c r="A33" s="16">
        <v>31</v>
      </c>
      <c r="B33" s="1">
        <v>2</v>
      </c>
      <c r="C33" s="76">
        <v>22</v>
      </c>
      <c r="D33" s="72" t="s">
        <v>91</v>
      </c>
      <c r="E33" s="72" t="s">
        <v>92</v>
      </c>
      <c r="G33" s="64" t="str">
        <f t="shared" si="3"/>
        <v>2-22</v>
      </c>
      <c r="H33" s="64" t="str">
        <f t="shared" si="1"/>
        <v/>
      </c>
    </row>
    <row r="34" spans="1:8" x14ac:dyDescent="0.25">
      <c r="A34" s="16">
        <v>32</v>
      </c>
      <c r="B34" s="1">
        <v>2</v>
      </c>
      <c r="C34" s="76">
        <v>23</v>
      </c>
      <c r="D34" s="72" t="s">
        <v>91</v>
      </c>
      <c r="E34" s="72" t="s">
        <v>93</v>
      </c>
      <c r="F34" s="67" t="s">
        <v>46</v>
      </c>
      <c r="G34" s="64" t="str">
        <f t="shared" si="3"/>
        <v>2-23</v>
      </c>
      <c r="H34" s="64" t="str">
        <f t="shared" si="1"/>
        <v>Poezie</v>
      </c>
    </row>
    <row r="35" spans="1:8" x14ac:dyDescent="0.25">
      <c r="A35" s="16">
        <v>33</v>
      </c>
      <c r="B35" s="1">
        <v>2</v>
      </c>
      <c r="C35" s="76">
        <v>24</v>
      </c>
      <c r="D35" s="72" t="s">
        <v>94</v>
      </c>
      <c r="E35" s="72" t="s">
        <v>95</v>
      </c>
      <c r="F35" s="67" t="s">
        <v>41</v>
      </c>
      <c r="G35" s="64" t="str">
        <f t="shared" si="3"/>
        <v>2-24</v>
      </c>
      <c r="H35" s="64" t="str">
        <f t="shared" si="1"/>
        <v>Drama</v>
      </c>
    </row>
    <row r="36" spans="1:8" x14ac:dyDescent="0.25">
      <c r="A36" s="16">
        <v>34</v>
      </c>
      <c r="B36" s="1">
        <v>2</v>
      </c>
      <c r="C36" s="76">
        <v>25</v>
      </c>
      <c r="D36" s="70" t="s">
        <v>96</v>
      </c>
      <c r="E36" s="70" t="s">
        <v>97</v>
      </c>
      <c r="G36" s="64" t="str">
        <f>IF(LEN(C36)&lt;2,B36&amp;"-0"&amp;C36,B36&amp;"-"&amp;C36)</f>
        <v>2-25</v>
      </c>
      <c r="H36" s="64" t="str">
        <f>IF(F36="P","Poezie",IF(F36="D","Drama",""))</f>
        <v/>
      </c>
    </row>
    <row r="37" spans="1:8" x14ac:dyDescent="0.25">
      <c r="A37" s="16">
        <v>35</v>
      </c>
      <c r="B37" s="1">
        <v>2</v>
      </c>
      <c r="C37" s="76">
        <v>26</v>
      </c>
      <c r="D37" s="72" t="s">
        <v>98</v>
      </c>
      <c r="E37" s="72" t="s">
        <v>99</v>
      </c>
      <c r="G37" s="64" t="str">
        <f t="shared" si="3"/>
        <v>2-26</v>
      </c>
      <c r="H37" s="64" t="str">
        <f t="shared" si="1"/>
        <v/>
      </c>
    </row>
    <row r="38" spans="1:8" x14ac:dyDescent="0.25">
      <c r="A38" s="16">
        <v>36</v>
      </c>
      <c r="B38" s="1">
        <v>2</v>
      </c>
      <c r="C38" s="76">
        <v>27</v>
      </c>
      <c r="D38" s="70" t="s">
        <v>100</v>
      </c>
      <c r="E38" s="70" t="s">
        <v>101</v>
      </c>
      <c r="F38" s="67" t="s">
        <v>41</v>
      </c>
      <c r="G38" s="64" t="str">
        <f t="shared" ref="G38:G49" si="4">IF(LEN(C38)&lt;2,B38&amp;"-0"&amp;C38,B38&amp;"-"&amp;C38)</f>
        <v>2-27</v>
      </c>
      <c r="H38" s="64" t="str">
        <f t="shared" ref="H38:H39" si="5">IF(F38="P","Poezie",IF(F38="D","Drama",""))</f>
        <v>Drama</v>
      </c>
    </row>
    <row r="39" spans="1:8" s="31" customFormat="1" x14ac:dyDescent="0.25">
      <c r="A39" s="17">
        <v>37</v>
      </c>
      <c r="B39" s="14">
        <v>2</v>
      </c>
      <c r="C39" s="77">
        <v>28</v>
      </c>
      <c r="D39" s="74" t="s">
        <v>102</v>
      </c>
      <c r="E39" s="74" t="s">
        <v>103</v>
      </c>
      <c r="F39" s="68" t="s">
        <v>41</v>
      </c>
      <c r="G39" s="63" t="str">
        <f t="shared" si="4"/>
        <v>2-28</v>
      </c>
      <c r="H39" s="63" t="str">
        <f t="shared" si="5"/>
        <v>Drama</v>
      </c>
    </row>
    <row r="40" spans="1:8" x14ac:dyDescent="0.25">
      <c r="A40" s="16">
        <v>38</v>
      </c>
      <c r="B40" s="1">
        <v>3</v>
      </c>
      <c r="C40" s="76">
        <v>1</v>
      </c>
      <c r="D40" s="70" t="s">
        <v>104</v>
      </c>
      <c r="E40" s="70" t="s">
        <v>105</v>
      </c>
      <c r="F40" s="67" t="s">
        <v>46</v>
      </c>
      <c r="G40" s="64" t="str">
        <f t="shared" si="4"/>
        <v>3-01</v>
      </c>
      <c r="H40" s="64" t="str">
        <f t="shared" ref="H40:H75" si="6">IF(F40="P","Poezie",IF(F40="D","Drama",""))</f>
        <v>Poezie</v>
      </c>
    </row>
    <row r="41" spans="1:8" x14ac:dyDescent="0.25">
      <c r="A41" s="16">
        <v>39</v>
      </c>
      <c r="B41" s="1">
        <v>3</v>
      </c>
      <c r="C41" s="76">
        <v>2</v>
      </c>
      <c r="D41" s="70" t="s">
        <v>106</v>
      </c>
      <c r="E41" s="70" t="s">
        <v>107</v>
      </c>
      <c r="G41" s="64" t="str">
        <f t="shared" si="4"/>
        <v>3-02</v>
      </c>
      <c r="H41" s="64" t="str">
        <f t="shared" si="6"/>
        <v/>
      </c>
    </row>
    <row r="42" spans="1:8" x14ac:dyDescent="0.25">
      <c r="A42" s="16">
        <v>40</v>
      </c>
      <c r="B42" s="1">
        <v>3</v>
      </c>
      <c r="C42" s="76">
        <v>3</v>
      </c>
      <c r="D42" s="70" t="s">
        <v>108</v>
      </c>
      <c r="E42" s="70" t="s">
        <v>109</v>
      </c>
      <c r="G42" s="64" t="str">
        <f t="shared" si="4"/>
        <v>3-03</v>
      </c>
      <c r="H42" s="64" t="str">
        <f t="shared" si="6"/>
        <v/>
      </c>
    </row>
    <row r="43" spans="1:8" x14ac:dyDescent="0.25">
      <c r="A43" s="16">
        <v>41</v>
      </c>
      <c r="B43" s="1">
        <v>3</v>
      </c>
      <c r="C43" s="76">
        <v>4</v>
      </c>
      <c r="D43" s="70" t="s">
        <v>110</v>
      </c>
      <c r="E43" s="70" t="s">
        <v>111</v>
      </c>
      <c r="G43" s="64" t="str">
        <f t="shared" si="4"/>
        <v>3-04</v>
      </c>
      <c r="H43" s="64" t="str">
        <f t="shared" si="6"/>
        <v/>
      </c>
    </row>
    <row r="44" spans="1:8" x14ac:dyDescent="0.25">
      <c r="A44" s="16">
        <v>42</v>
      </c>
      <c r="B44" s="1">
        <v>3</v>
      </c>
      <c r="C44" s="76">
        <v>5</v>
      </c>
      <c r="D44" s="70" t="s">
        <v>112</v>
      </c>
      <c r="E44" s="70" t="s">
        <v>113</v>
      </c>
      <c r="G44" s="64" t="str">
        <f t="shared" si="4"/>
        <v>3-05</v>
      </c>
      <c r="H44" s="64" t="str">
        <f t="shared" si="6"/>
        <v/>
      </c>
    </row>
    <row r="45" spans="1:8" x14ac:dyDescent="0.25">
      <c r="A45" s="16">
        <v>43</v>
      </c>
      <c r="B45" s="1">
        <v>3</v>
      </c>
      <c r="C45" s="76">
        <v>6</v>
      </c>
      <c r="D45" s="70" t="s">
        <v>114</v>
      </c>
      <c r="E45" s="70" t="s">
        <v>115</v>
      </c>
      <c r="G45" s="64" t="str">
        <f t="shared" si="4"/>
        <v>3-06</v>
      </c>
      <c r="H45" s="64" t="str">
        <f t="shared" si="6"/>
        <v/>
      </c>
    </row>
    <row r="46" spans="1:8" x14ac:dyDescent="0.25">
      <c r="A46" s="16">
        <v>44</v>
      </c>
      <c r="B46" s="1">
        <v>3</v>
      </c>
      <c r="C46" s="76">
        <v>7</v>
      </c>
      <c r="D46" s="70" t="s">
        <v>116</v>
      </c>
      <c r="E46" s="70" t="s">
        <v>117</v>
      </c>
      <c r="G46" s="64" t="str">
        <f t="shared" si="4"/>
        <v>3-07</v>
      </c>
      <c r="H46" s="64" t="str">
        <f t="shared" si="6"/>
        <v/>
      </c>
    </row>
    <row r="47" spans="1:8" x14ac:dyDescent="0.25">
      <c r="A47" s="16">
        <v>45</v>
      </c>
      <c r="B47" s="1">
        <v>3</v>
      </c>
      <c r="C47" s="76">
        <v>8</v>
      </c>
      <c r="D47" s="70" t="s">
        <v>118</v>
      </c>
      <c r="E47" s="70" t="s">
        <v>119</v>
      </c>
      <c r="G47" s="64" t="str">
        <f t="shared" si="4"/>
        <v>3-08</v>
      </c>
      <c r="H47" s="64" t="str">
        <f t="shared" si="6"/>
        <v/>
      </c>
    </row>
    <row r="48" spans="1:8" x14ac:dyDescent="0.25">
      <c r="A48" s="16">
        <v>46</v>
      </c>
      <c r="B48" s="1">
        <v>3</v>
      </c>
      <c r="C48" s="76">
        <v>9</v>
      </c>
      <c r="D48" s="70" t="s">
        <v>120</v>
      </c>
      <c r="E48" s="70" t="s">
        <v>121</v>
      </c>
      <c r="G48" s="64" t="str">
        <f t="shared" si="4"/>
        <v>3-09</v>
      </c>
      <c r="H48" s="64" t="str">
        <f t="shared" si="6"/>
        <v/>
      </c>
    </row>
    <row r="49" spans="1:8" x14ac:dyDescent="0.25">
      <c r="A49" s="16">
        <v>47</v>
      </c>
      <c r="B49" s="1">
        <v>3</v>
      </c>
      <c r="C49" s="76">
        <v>10</v>
      </c>
      <c r="D49" s="70" t="s">
        <v>122</v>
      </c>
      <c r="E49" s="70" t="s">
        <v>123</v>
      </c>
      <c r="G49" s="64" t="str">
        <f t="shared" si="4"/>
        <v>3-10</v>
      </c>
      <c r="H49" s="64" t="str">
        <f t="shared" si="6"/>
        <v/>
      </c>
    </row>
    <row r="50" spans="1:8" x14ac:dyDescent="0.25">
      <c r="A50" s="16">
        <v>48</v>
      </c>
      <c r="B50" s="1">
        <v>3</v>
      </c>
      <c r="C50" s="76">
        <v>11</v>
      </c>
      <c r="D50" s="70" t="s">
        <v>124</v>
      </c>
      <c r="E50" s="70" t="s">
        <v>125</v>
      </c>
      <c r="G50" s="64" t="str">
        <f t="shared" ref="G50:G57" si="7">IF(LEN(C50)&lt;2,B50&amp;"-0"&amp;C50,B50&amp;"-"&amp;C50)</f>
        <v>3-11</v>
      </c>
      <c r="H50" s="64" t="str">
        <f t="shared" si="6"/>
        <v/>
      </c>
    </row>
    <row r="51" spans="1:8" x14ac:dyDescent="0.25">
      <c r="A51" s="16">
        <v>49</v>
      </c>
      <c r="B51" s="1">
        <v>3</v>
      </c>
      <c r="C51" s="76">
        <v>12</v>
      </c>
      <c r="D51" s="70" t="s">
        <v>126</v>
      </c>
      <c r="E51" s="70" t="s">
        <v>127</v>
      </c>
      <c r="G51" s="64" t="str">
        <f t="shared" si="7"/>
        <v>3-12</v>
      </c>
      <c r="H51" s="64" t="str">
        <f t="shared" si="6"/>
        <v/>
      </c>
    </row>
    <row r="52" spans="1:8" x14ac:dyDescent="0.25">
      <c r="A52" s="16">
        <v>50</v>
      </c>
      <c r="B52" s="1">
        <v>3</v>
      </c>
      <c r="C52" s="76">
        <v>13</v>
      </c>
      <c r="D52" s="70" t="s">
        <v>128</v>
      </c>
      <c r="E52" s="70" t="s">
        <v>129</v>
      </c>
      <c r="G52" s="64" t="str">
        <f t="shared" si="7"/>
        <v>3-13</v>
      </c>
      <c r="H52" s="64" t="str">
        <f t="shared" si="6"/>
        <v/>
      </c>
    </row>
    <row r="53" spans="1:8" x14ac:dyDescent="0.25">
      <c r="A53" s="16">
        <v>51</v>
      </c>
      <c r="B53" s="1">
        <v>3</v>
      </c>
      <c r="C53" s="76">
        <v>14</v>
      </c>
      <c r="D53" s="70" t="s">
        <v>130</v>
      </c>
      <c r="E53" s="70" t="s">
        <v>131</v>
      </c>
      <c r="G53" s="64" t="str">
        <f t="shared" si="7"/>
        <v>3-14</v>
      </c>
      <c r="H53" s="64" t="str">
        <f t="shared" si="6"/>
        <v/>
      </c>
    </row>
    <row r="54" spans="1:8" x14ac:dyDescent="0.25">
      <c r="A54" s="16">
        <v>52</v>
      </c>
      <c r="B54" s="1">
        <v>3</v>
      </c>
      <c r="C54" s="76">
        <v>15</v>
      </c>
      <c r="D54" s="70" t="s">
        <v>132</v>
      </c>
      <c r="E54" s="70" t="s">
        <v>133</v>
      </c>
      <c r="G54" s="64" t="str">
        <f t="shared" si="7"/>
        <v>3-15</v>
      </c>
      <c r="H54" s="64" t="str">
        <f t="shared" si="6"/>
        <v/>
      </c>
    </row>
    <row r="55" spans="1:8" x14ac:dyDescent="0.25">
      <c r="A55" s="16">
        <v>53</v>
      </c>
      <c r="B55" s="1">
        <v>3</v>
      </c>
      <c r="C55" s="76">
        <v>16</v>
      </c>
      <c r="D55" s="70" t="s">
        <v>134</v>
      </c>
      <c r="E55" s="70" t="s">
        <v>135</v>
      </c>
      <c r="G55" s="64" t="str">
        <f t="shared" si="7"/>
        <v>3-16</v>
      </c>
      <c r="H55" s="64" t="str">
        <f t="shared" si="6"/>
        <v/>
      </c>
    </row>
    <row r="56" spans="1:8" x14ac:dyDescent="0.25">
      <c r="A56" s="16">
        <v>54</v>
      </c>
      <c r="B56" s="1">
        <v>3</v>
      </c>
      <c r="C56" s="76">
        <v>17</v>
      </c>
      <c r="D56" s="70" t="s">
        <v>136</v>
      </c>
      <c r="E56" s="70" t="s">
        <v>137</v>
      </c>
      <c r="G56" s="64" t="str">
        <f t="shared" si="7"/>
        <v>3-17</v>
      </c>
      <c r="H56" s="64" t="str">
        <f t="shared" si="6"/>
        <v/>
      </c>
    </row>
    <row r="57" spans="1:8" x14ac:dyDescent="0.25">
      <c r="A57" s="16">
        <v>55</v>
      </c>
      <c r="B57" s="1">
        <v>3</v>
      </c>
      <c r="C57" s="76">
        <v>18</v>
      </c>
      <c r="D57" s="70" t="s">
        <v>138</v>
      </c>
      <c r="E57" s="70" t="s">
        <v>139</v>
      </c>
      <c r="F57" s="67" t="s">
        <v>41</v>
      </c>
      <c r="G57" s="64" t="str">
        <f t="shared" si="7"/>
        <v>3-18</v>
      </c>
      <c r="H57" s="64" t="str">
        <f t="shared" si="6"/>
        <v>Drama</v>
      </c>
    </row>
    <row r="58" spans="1:8" x14ac:dyDescent="0.25">
      <c r="A58" s="16">
        <v>56</v>
      </c>
      <c r="B58" s="1">
        <v>3</v>
      </c>
      <c r="C58" s="76">
        <v>19</v>
      </c>
      <c r="D58" s="70" t="s">
        <v>140</v>
      </c>
      <c r="E58" s="70" t="s">
        <v>141</v>
      </c>
      <c r="F58" s="67" t="s">
        <v>41</v>
      </c>
      <c r="G58" s="64" t="str">
        <f t="shared" ref="G58:G115" si="8">IF(LEN(C58)&lt;2,B58&amp;"-0"&amp;C58,B58&amp;"-"&amp;C58)</f>
        <v>3-19</v>
      </c>
      <c r="H58" s="64" t="str">
        <f t="shared" si="6"/>
        <v>Drama</v>
      </c>
    </row>
    <row r="59" spans="1:8" x14ac:dyDescent="0.25">
      <c r="A59" s="16">
        <v>57</v>
      </c>
      <c r="B59" s="1">
        <v>3</v>
      </c>
      <c r="C59" s="76">
        <v>20</v>
      </c>
      <c r="D59" s="70" t="s">
        <v>142</v>
      </c>
      <c r="E59" s="70" t="s">
        <v>143</v>
      </c>
      <c r="F59" s="67"/>
      <c r="G59" s="64" t="str">
        <f t="shared" si="8"/>
        <v>3-20</v>
      </c>
      <c r="H59" s="64" t="str">
        <f t="shared" si="6"/>
        <v/>
      </c>
    </row>
    <row r="60" spans="1:8" x14ac:dyDescent="0.25">
      <c r="A60" s="16">
        <v>58</v>
      </c>
      <c r="B60" s="1">
        <v>3</v>
      </c>
      <c r="C60" s="76">
        <v>21</v>
      </c>
      <c r="D60" s="70" t="s">
        <v>144</v>
      </c>
      <c r="E60" s="70" t="s">
        <v>145</v>
      </c>
      <c r="F60" s="67"/>
      <c r="G60" s="64" t="str">
        <f t="shared" si="8"/>
        <v>3-21</v>
      </c>
      <c r="H60" s="64" t="str">
        <f t="shared" si="6"/>
        <v/>
      </c>
    </row>
    <row r="61" spans="1:8" x14ac:dyDescent="0.25">
      <c r="A61" s="16">
        <v>59</v>
      </c>
      <c r="B61" s="1">
        <v>3</v>
      </c>
      <c r="C61" s="76">
        <v>22</v>
      </c>
      <c r="D61" s="72" t="s">
        <v>146</v>
      </c>
      <c r="E61" s="72" t="s">
        <v>147</v>
      </c>
      <c r="F61" s="67"/>
      <c r="G61" s="64" t="str">
        <f t="shared" si="8"/>
        <v>3-22</v>
      </c>
      <c r="H61" s="64" t="str">
        <f t="shared" si="6"/>
        <v/>
      </c>
    </row>
    <row r="62" spans="1:8" x14ac:dyDescent="0.25">
      <c r="A62" s="16">
        <v>60</v>
      </c>
      <c r="B62" s="1">
        <v>3</v>
      </c>
      <c r="C62" s="76">
        <v>23</v>
      </c>
      <c r="D62" s="70" t="s">
        <v>148</v>
      </c>
      <c r="E62" s="70" t="s">
        <v>149</v>
      </c>
      <c r="F62" s="67"/>
      <c r="G62" s="64" t="str">
        <f t="shared" si="8"/>
        <v>3-23</v>
      </c>
      <c r="H62" s="64" t="str">
        <f t="shared" si="6"/>
        <v/>
      </c>
    </row>
    <row r="63" spans="1:8" x14ac:dyDescent="0.25">
      <c r="A63" s="16">
        <v>61</v>
      </c>
      <c r="B63" s="1">
        <v>3</v>
      </c>
      <c r="C63" s="76">
        <v>24</v>
      </c>
      <c r="D63" s="70" t="s">
        <v>150</v>
      </c>
      <c r="E63" s="73" t="s">
        <v>151</v>
      </c>
      <c r="F63" s="67"/>
      <c r="G63" s="64" t="str">
        <f t="shared" si="8"/>
        <v>3-24</v>
      </c>
      <c r="H63" s="64" t="str">
        <f t="shared" si="6"/>
        <v/>
      </c>
    </row>
    <row r="64" spans="1:8" x14ac:dyDescent="0.25">
      <c r="A64" s="16">
        <v>62</v>
      </c>
      <c r="B64" s="1">
        <v>3</v>
      </c>
      <c r="C64" s="76">
        <v>25</v>
      </c>
      <c r="D64" s="70" t="s">
        <v>152</v>
      </c>
      <c r="E64" s="70" t="s">
        <v>153</v>
      </c>
      <c r="F64" s="67"/>
      <c r="G64" s="64" t="str">
        <f t="shared" si="8"/>
        <v>3-25</v>
      </c>
      <c r="H64" s="64" t="str">
        <f t="shared" si="6"/>
        <v/>
      </c>
    </row>
    <row r="65" spans="1:8" x14ac:dyDescent="0.25">
      <c r="A65" s="16">
        <v>63</v>
      </c>
      <c r="B65" s="1">
        <v>3</v>
      </c>
      <c r="C65" s="1">
        <v>26</v>
      </c>
      <c r="D65" s="80" t="s">
        <v>154</v>
      </c>
      <c r="E65" s="80" t="s">
        <v>155</v>
      </c>
      <c r="F65" s="82" t="s">
        <v>41</v>
      </c>
      <c r="G65" s="64" t="str">
        <f t="shared" si="8"/>
        <v>3-26</v>
      </c>
      <c r="H65" s="64" t="s">
        <v>156</v>
      </c>
    </row>
    <row r="66" spans="1:8" x14ac:dyDescent="0.25">
      <c r="A66" s="16">
        <v>64</v>
      </c>
      <c r="B66" s="1">
        <v>3</v>
      </c>
      <c r="C66" s="76">
        <v>27</v>
      </c>
      <c r="D66" s="70" t="s">
        <v>157</v>
      </c>
      <c r="E66" s="70" t="s">
        <v>158</v>
      </c>
      <c r="F66" s="67"/>
      <c r="G66" s="64" t="str">
        <f t="shared" si="8"/>
        <v>3-27</v>
      </c>
      <c r="H66" s="64" t="str">
        <f t="shared" si="6"/>
        <v/>
      </c>
    </row>
    <row r="67" spans="1:8" x14ac:dyDescent="0.25">
      <c r="A67" s="16">
        <v>65</v>
      </c>
      <c r="B67" s="1">
        <v>3</v>
      </c>
      <c r="C67" s="76">
        <v>28</v>
      </c>
      <c r="D67" s="72" t="s">
        <v>159</v>
      </c>
      <c r="E67" s="72" t="s">
        <v>160</v>
      </c>
      <c r="F67" s="67" t="s">
        <v>41</v>
      </c>
      <c r="G67" s="64" t="str">
        <f t="shared" si="8"/>
        <v>3-28</v>
      </c>
      <c r="H67" s="64" t="str">
        <f t="shared" si="6"/>
        <v>Drama</v>
      </c>
    </row>
    <row r="68" spans="1:8" x14ac:dyDescent="0.25">
      <c r="A68" s="16">
        <v>66</v>
      </c>
      <c r="B68" s="1">
        <v>3</v>
      </c>
      <c r="C68" s="76">
        <v>29</v>
      </c>
      <c r="D68" s="70" t="s">
        <v>161</v>
      </c>
      <c r="E68" s="70" t="s">
        <v>162</v>
      </c>
      <c r="F68" s="67"/>
      <c r="G68" s="64" t="str">
        <f t="shared" si="8"/>
        <v>3-29</v>
      </c>
      <c r="H68" s="64" t="str">
        <f t="shared" si="6"/>
        <v/>
      </c>
    </row>
    <row r="69" spans="1:8" x14ac:dyDescent="0.25">
      <c r="A69" s="16">
        <v>67</v>
      </c>
      <c r="B69" s="1">
        <v>3</v>
      </c>
      <c r="C69" s="76">
        <v>30</v>
      </c>
      <c r="D69" s="72" t="s">
        <v>163</v>
      </c>
      <c r="E69" s="72" t="s">
        <v>164</v>
      </c>
      <c r="F69" s="67"/>
      <c r="G69" s="64" t="str">
        <f t="shared" si="8"/>
        <v>3-30</v>
      </c>
      <c r="H69" s="64" t="str">
        <f t="shared" si="6"/>
        <v/>
      </c>
    </row>
    <row r="70" spans="1:8" x14ac:dyDescent="0.25">
      <c r="A70" s="16">
        <v>68</v>
      </c>
      <c r="B70" s="1">
        <v>3</v>
      </c>
      <c r="C70" s="76">
        <v>31</v>
      </c>
      <c r="D70" s="70" t="s">
        <v>165</v>
      </c>
      <c r="E70" s="70" t="s">
        <v>166</v>
      </c>
      <c r="F70" s="67"/>
      <c r="G70" s="64" t="str">
        <f t="shared" si="8"/>
        <v>3-31</v>
      </c>
      <c r="H70" s="64" t="str">
        <f t="shared" si="6"/>
        <v/>
      </c>
    </row>
    <row r="71" spans="1:8" x14ac:dyDescent="0.25">
      <c r="A71" s="16">
        <v>69</v>
      </c>
      <c r="B71" s="1">
        <v>3</v>
      </c>
      <c r="C71" s="76">
        <v>32</v>
      </c>
      <c r="D71" s="70" t="s">
        <v>167</v>
      </c>
      <c r="E71" s="70" t="s">
        <v>168</v>
      </c>
      <c r="F71" s="67"/>
      <c r="G71" s="64" t="str">
        <f t="shared" si="8"/>
        <v>3-32</v>
      </c>
      <c r="H71" s="64" t="str">
        <f t="shared" si="6"/>
        <v/>
      </c>
    </row>
    <row r="72" spans="1:8" x14ac:dyDescent="0.25">
      <c r="A72" s="16">
        <v>70</v>
      </c>
      <c r="B72" s="1">
        <v>3</v>
      </c>
      <c r="C72" s="76">
        <v>33</v>
      </c>
      <c r="D72" s="70" t="s">
        <v>169</v>
      </c>
      <c r="E72" s="70" t="s">
        <v>170</v>
      </c>
      <c r="F72" s="67"/>
      <c r="G72" s="64" t="str">
        <f t="shared" si="8"/>
        <v>3-33</v>
      </c>
      <c r="H72" s="64" t="str">
        <f t="shared" si="6"/>
        <v/>
      </c>
    </row>
    <row r="73" spans="1:8" x14ac:dyDescent="0.25">
      <c r="A73" s="16">
        <v>71</v>
      </c>
      <c r="B73" s="1">
        <v>3</v>
      </c>
      <c r="C73" s="1">
        <v>34</v>
      </c>
      <c r="D73" s="80" t="s">
        <v>272</v>
      </c>
      <c r="E73" s="81" t="s">
        <v>273</v>
      </c>
      <c r="F73" s="82"/>
      <c r="G73" s="64" t="str">
        <f t="shared" si="8"/>
        <v>3-34</v>
      </c>
      <c r="H73" s="64" t="str">
        <f t="shared" si="6"/>
        <v/>
      </c>
    </row>
    <row r="74" spans="1:8" x14ac:dyDescent="0.25">
      <c r="A74" s="16">
        <v>72</v>
      </c>
      <c r="B74" s="1">
        <v>3</v>
      </c>
      <c r="C74" s="76">
        <v>35</v>
      </c>
      <c r="D74" s="72" t="s">
        <v>173</v>
      </c>
      <c r="E74" s="72" t="s">
        <v>174</v>
      </c>
      <c r="F74" s="67"/>
      <c r="G74" s="64" t="str">
        <f t="shared" si="8"/>
        <v>3-35</v>
      </c>
      <c r="H74" s="64" t="str">
        <f>IF(F74="P","Poezie",IF(F74="D","Drama",""))</f>
        <v/>
      </c>
    </row>
    <row r="75" spans="1:8" s="31" customFormat="1" x14ac:dyDescent="0.25">
      <c r="A75" s="17">
        <v>73</v>
      </c>
      <c r="B75" s="14">
        <v>3</v>
      </c>
      <c r="C75" s="77">
        <v>36</v>
      </c>
      <c r="D75" s="71" t="s">
        <v>175</v>
      </c>
      <c r="E75" s="71" t="s">
        <v>176</v>
      </c>
      <c r="F75" s="68"/>
      <c r="G75" s="63" t="str">
        <f t="shared" si="8"/>
        <v>3-36</v>
      </c>
      <c r="H75" s="63" t="str">
        <f t="shared" si="6"/>
        <v/>
      </c>
    </row>
    <row r="76" spans="1:8" x14ac:dyDescent="0.25">
      <c r="A76" s="16">
        <v>74</v>
      </c>
      <c r="B76" s="1">
        <v>4</v>
      </c>
      <c r="C76" s="76">
        <v>1</v>
      </c>
      <c r="D76" s="72" t="s">
        <v>177</v>
      </c>
      <c r="E76" s="72" t="s">
        <v>178</v>
      </c>
      <c r="F76" s="67" t="s">
        <v>46</v>
      </c>
      <c r="G76" s="64" t="str">
        <f>IF(LEN(C76)&lt;2,B76&amp;"-0"&amp;C76,B76&amp;"-"&amp;C76)</f>
        <v>4-01</v>
      </c>
      <c r="H76" s="64" t="str">
        <f t="shared" ref="H76:H123" si="9">IF(F76="P","Poezie",IF(F76="D","Drama",""))</f>
        <v>Poezie</v>
      </c>
    </row>
    <row r="77" spans="1:8" x14ac:dyDescent="0.25">
      <c r="A77" s="16">
        <v>75</v>
      </c>
      <c r="B77" s="1">
        <v>4</v>
      </c>
      <c r="C77" s="76">
        <v>2</v>
      </c>
      <c r="D77" s="72" t="s">
        <v>179</v>
      </c>
      <c r="E77" s="72" t="s">
        <v>180</v>
      </c>
      <c r="F77" s="67" t="s">
        <v>46</v>
      </c>
      <c r="G77" s="64" t="str">
        <f t="shared" si="8"/>
        <v>4-02</v>
      </c>
      <c r="H77" s="64" t="str">
        <f t="shared" si="9"/>
        <v>Poezie</v>
      </c>
    </row>
    <row r="78" spans="1:8" x14ac:dyDescent="0.25">
      <c r="A78" s="16">
        <v>76</v>
      </c>
      <c r="B78" s="1">
        <v>4</v>
      </c>
      <c r="C78" s="76">
        <v>3</v>
      </c>
      <c r="D78" s="72" t="s">
        <v>181</v>
      </c>
      <c r="E78" s="72" t="s">
        <v>182</v>
      </c>
      <c r="F78" s="64" t="s">
        <v>46</v>
      </c>
      <c r="G78" s="64" t="str">
        <f t="shared" si="8"/>
        <v>4-03</v>
      </c>
      <c r="H78" s="64" t="str">
        <f t="shared" si="9"/>
        <v>Poezie</v>
      </c>
    </row>
    <row r="79" spans="1:8" x14ac:dyDescent="0.25">
      <c r="A79" s="16">
        <v>77</v>
      </c>
      <c r="B79" s="1">
        <v>4</v>
      </c>
      <c r="C79" s="76">
        <v>4</v>
      </c>
      <c r="D79" s="70" t="s">
        <v>183</v>
      </c>
      <c r="E79" s="72" t="s">
        <v>184</v>
      </c>
      <c r="F79" s="64" t="s">
        <v>46</v>
      </c>
      <c r="G79" s="64" t="str">
        <f t="shared" si="8"/>
        <v>4-04</v>
      </c>
      <c r="H79" s="64" t="str">
        <f t="shared" si="9"/>
        <v>Poezie</v>
      </c>
    </row>
    <row r="80" spans="1:8" x14ac:dyDescent="0.25">
      <c r="A80" s="16">
        <v>78</v>
      </c>
      <c r="B80" s="1">
        <v>4</v>
      </c>
      <c r="C80" s="76">
        <v>5</v>
      </c>
      <c r="D80" s="70" t="s">
        <v>185</v>
      </c>
      <c r="E80" s="70" t="s">
        <v>186</v>
      </c>
      <c r="F80" s="64" t="s">
        <v>46</v>
      </c>
      <c r="G80" s="64" t="str">
        <f t="shared" si="8"/>
        <v>4-05</v>
      </c>
      <c r="H80" s="64" t="str">
        <f t="shared" si="9"/>
        <v>Poezie</v>
      </c>
    </row>
    <row r="81" spans="1:8" x14ac:dyDescent="0.25">
      <c r="A81" s="16">
        <v>79</v>
      </c>
      <c r="B81" s="1">
        <v>4</v>
      </c>
      <c r="C81" s="76">
        <v>6</v>
      </c>
      <c r="D81" s="70" t="s">
        <v>187</v>
      </c>
      <c r="E81" s="70" t="s">
        <v>188</v>
      </c>
      <c r="F81" s="64" t="s">
        <v>46</v>
      </c>
      <c r="G81" s="64" t="str">
        <f t="shared" si="8"/>
        <v>4-06</v>
      </c>
      <c r="H81" s="64" t="str">
        <f t="shared" si="9"/>
        <v>Poezie</v>
      </c>
    </row>
    <row r="82" spans="1:8" x14ac:dyDescent="0.25">
      <c r="A82" s="16">
        <v>80</v>
      </c>
      <c r="B82" s="1">
        <v>4</v>
      </c>
      <c r="C82" s="76">
        <v>7</v>
      </c>
      <c r="D82" s="70" t="s">
        <v>189</v>
      </c>
      <c r="E82" s="70" t="s">
        <v>190</v>
      </c>
      <c r="G82" s="64" t="str">
        <f t="shared" si="8"/>
        <v>4-07</v>
      </c>
      <c r="H82" s="64" t="str">
        <f t="shared" si="9"/>
        <v/>
      </c>
    </row>
    <row r="83" spans="1:8" x14ac:dyDescent="0.25">
      <c r="A83" s="16">
        <v>81</v>
      </c>
      <c r="B83" s="1">
        <v>4</v>
      </c>
      <c r="C83" s="76">
        <v>8</v>
      </c>
      <c r="D83" s="70" t="s">
        <v>191</v>
      </c>
      <c r="E83" s="70" t="s">
        <v>192</v>
      </c>
      <c r="G83" s="64" t="str">
        <f t="shared" si="8"/>
        <v>4-08</v>
      </c>
      <c r="H83" s="64" t="str">
        <f t="shared" si="9"/>
        <v/>
      </c>
    </row>
    <row r="84" spans="1:8" x14ac:dyDescent="0.25">
      <c r="A84" s="16">
        <v>82</v>
      </c>
      <c r="B84" s="1">
        <v>4</v>
      </c>
      <c r="C84" s="76">
        <v>9</v>
      </c>
      <c r="D84" s="70" t="s">
        <v>193</v>
      </c>
      <c r="E84" s="72" t="s">
        <v>194</v>
      </c>
      <c r="G84" s="64" t="str">
        <f t="shared" si="8"/>
        <v>4-09</v>
      </c>
      <c r="H84" s="64" t="str">
        <f t="shared" si="9"/>
        <v/>
      </c>
    </row>
    <row r="85" spans="1:8" x14ac:dyDescent="0.25">
      <c r="A85" s="16">
        <v>83</v>
      </c>
      <c r="B85" s="1">
        <v>4</v>
      </c>
      <c r="C85" s="76">
        <v>10</v>
      </c>
      <c r="D85" s="70" t="s">
        <v>193</v>
      </c>
      <c r="E85" s="72" t="s">
        <v>195</v>
      </c>
      <c r="F85" s="67" t="s">
        <v>41</v>
      </c>
      <c r="G85" s="64" t="str">
        <f t="shared" si="8"/>
        <v>4-10</v>
      </c>
      <c r="H85" s="64" t="str">
        <f t="shared" si="9"/>
        <v>Drama</v>
      </c>
    </row>
    <row r="86" spans="1:8" x14ac:dyDescent="0.25">
      <c r="A86" s="16">
        <v>84</v>
      </c>
      <c r="B86" s="1">
        <v>4</v>
      </c>
      <c r="C86" s="1">
        <v>11</v>
      </c>
      <c r="D86" s="80" t="s">
        <v>196</v>
      </c>
      <c r="E86" s="80" t="s">
        <v>197</v>
      </c>
      <c r="F86" s="82" t="s">
        <v>46</v>
      </c>
      <c r="G86" s="64" t="str">
        <f t="shared" si="8"/>
        <v>4-11</v>
      </c>
      <c r="H86" s="64" t="s">
        <v>198</v>
      </c>
    </row>
    <row r="87" spans="1:8" x14ac:dyDescent="0.25">
      <c r="A87" s="16">
        <v>85</v>
      </c>
      <c r="B87" s="1">
        <v>4</v>
      </c>
      <c r="C87" s="76">
        <v>12</v>
      </c>
      <c r="D87" s="70" t="s">
        <v>199</v>
      </c>
      <c r="E87" s="70" t="s">
        <v>200</v>
      </c>
      <c r="G87" s="64" t="str">
        <f t="shared" si="8"/>
        <v>4-12</v>
      </c>
      <c r="H87" s="64" t="str">
        <f t="shared" si="9"/>
        <v/>
      </c>
    </row>
    <row r="88" spans="1:8" x14ac:dyDescent="0.25">
      <c r="A88" s="16">
        <v>86</v>
      </c>
      <c r="B88" s="1">
        <v>4</v>
      </c>
      <c r="C88" s="76">
        <v>13</v>
      </c>
      <c r="D88" s="70" t="s">
        <v>201</v>
      </c>
      <c r="E88" s="70" t="s">
        <v>202</v>
      </c>
      <c r="G88" s="64" t="str">
        <f t="shared" si="8"/>
        <v>4-13</v>
      </c>
      <c r="H88" s="64" t="str">
        <f t="shared" si="9"/>
        <v/>
      </c>
    </row>
    <row r="89" spans="1:8" x14ac:dyDescent="0.25">
      <c r="A89" s="16">
        <v>87</v>
      </c>
      <c r="B89" s="1">
        <v>4</v>
      </c>
      <c r="C89" s="76">
        <v>14</v>
      </c>
      <c r="D89" s="70" t="s">
        <v>203</v>
      </c>
      <c r="E89" s="70" t="s">
        <v>204</v>
      </c>
      <c r="G89" s="64" t="str">
        <f t="shared" si="8"/>
        <v>4-14</v>
      </c>
      <c r="H89" s="64" t="str">
        <f t="shared" si="9"/>
        <v/>
      </c>
    </row>
    <row r="90" spans="1:8" x14ac:dyDescent="0.25">
      <c r="A90" s="16">
        <v>88</v>
      </c>
      <c r="B90" s="1">
        <v>4</v>
      </c>
      <c r="C90" s="76">
        <v>15</v>
      </c>
      <c r="D90" s="70" t="s">
        <v>205</v>
      </c>
      <c r="E90" s="70" t="s">
        <v>206</v>
      </c>
      <c r="G90" s="64" t="str">
        <f t="shared" si="8"/>
        <v>4-15</v>
      </c>
      <c r="H90" s="64" t="str">
        <f t="shared" si="9"/>
        <v/>
      </c>
    </row>
    <row r="91" spans="1:8" x14ac:dyDescent="0.25">
      <c r="A91" s="16">
        <v>89</v>
      </c>
      <c r="B91" s="1">
        <v>4</v>
      </c>
      <c r="C91" s="76">
        <v>16</v>
      </c>
      <c r="D91" s="70" t="s">
        <v>207</v>
      </c>
      <c r="E91" s="70" t="s">
        <v>208</v>
      </c>
      <c r="G91" s="64" t="str">
        <f t="shared" si="8"/>
        <v>4-16</v>
      </c>
      <c r="H91" s="64" t="str">
        <f t="shared" si="9"/>
        <v/>
      </c>
    </row>
    <row r="92" spans="1:8" x14ac:dyDescent="0.25">
      <c r="A92" s="16">
        <v>90</v>
      </c>
      <c r="B92" s="1">
        <v>4</v>
      </c>
      <c r="C92" s="76">
        <v>17</v>
      </c>
      <c r="D92" s="70" t="s">
        <v>209</v>
      </c>
      <c r="E92" s="70" t="s">
        <v>210</v>
      </c>
      <c r="G92" s="64" t="str">
        <f t="shared" si="8"/>
        <v>4-17</v>
      </c>
      <c r="H92" s="64" t="str">
        <f t="shared" si="9"/>
        <v/>
      </c>
    </row>
    <row r="93" spans="1:8" x14ac:dyDescent="0.25">
      <c r="A93" s="16">
        <v>91</v>
      </c>
      <c r="B93" s="1">
        <v>4</v>
      </c>
      <c r="C93" s="76">
        <v>18</v>
      </c>
      <c r="D93" s="70" t="s">
        <v>211</v>
      </c>
      <c r="E93" s="70" t="s">
        <v>212</v>
      </c>
      <c r="G93" s="64" t="str">
        <f t="shared" si="8"/>
        <v>4-18</v>
      </c>
      <c r="H93" s="64" t="str">
        <f t="shared" si="9"/>
        <v/>
      </c>
    </row>
    <row r="94" spans="1:8" x14ac:dyDescent="0.25">
      <c r="A94" s="16">
        <v>92</v>
      </c>
      <c r="B94" s="1">
        <v>4</v>
      </c>
      <c r="C94" s="76">
        <v>19</v>
      </c>
      <c r="D94" s="70" t="s">
        <v>213</v>
      </c>
      <c r="E94" s="70" t="s">
        <v>214</v>
      </c>
      <c r="G94" s="64" t="str">
        <f t="shared" si="8"/>
        <v>4-19</v>
      </c>
      <c r="H94" s="64" t="str">
        <f t="shared" si="9"/>
        <v/>
      </c>
    </row>
    <row r="95" spans="1:8" x14ac:dyDescent="0.25">
      <c r="A95" s="16">
        <v>93</v>
      </c>
      <c r="B95" s="1">
        <v>4</v>
      </c>
      <c r="C95" s="76">
        <v>20</v>
      </c>
      <c r="D95" s="70" t="s">
        <v>215</v>
      </c>
      <c r="E95" s="72" t="s">
        <v>216</v>
      </c>
      <c r="F95" s="67" t="s">
        <v>41</v>
      </c>
      <c r="G95" s="64" t="str">
        <f t="shared" ref="G95:G123" si="10">IF(LEN(C95)&lt;2,B95&amp;"-0"&amp;C95,B95&amp;"-"&amp;C95)</f>
        <v>4-20</v>
      </c>
      <c r="H95" s="64" t="str">
        <f t="shared" ref="H95:H119" si="11">IF(F95="P","Poezie",IF(F95="D","Drama",""))</f>
        <v>Drama</v>
      </c>
    </row>
    <row r="96" spans="1:8" x14ac:dyDescent="0.25">
      <c r="A96" s="16">
        <v>94</v>
      </c>
      <c r="B96" s="1">
        <v>4</v>
      </c>
      <c r="C96" s="76">
        <v>21</v>
      </c>
      <c r="D96" s="70" t="s">
        <v>217</v>
      </c>
      <c r="E96" s="72" t="s">
        <v>218</v>
      </c>
      <c r="F96" s="67" t="s">
        <v>46</v>
      </c>
      <c r="G96" s="64" t="str">
        <f t="shared" si="8"/>
        <v>4-21</v>
      </c>
      <c r="H96" s="64" t="str">
        <f t="shared" si="9"/>
        <v>Poezie</v>
      </c>
    </row>
    <row r="97" spans="1:8" x14ac:dyDescent="0.25">
      <c r="A97" s="16">
        <v>95</v>
      </c>
      <c r="B97" s="1">
        <v>4</v>
      </c>
      <c r="C97" s="76">
        <v>22</v>
      </c>
      <c r="D97" s="72" t="s">
        <v>183</v>
      </c>
      <c r="E97" s="72" t="s">
        <v>219</v>
      </c>
      <c r="F97" s="67" t="s">
        <v>41</v>
      </c>
      <c r="G97" s="64" t="str">
        <f t="shared" si="8"/>
        <v>4-22</v>
      </c>
      <c r="H97" s="64" t="s">
        <v>156</v>
      </c>
    </row>
    <row r="98" spans="1:8" x14ac:dyDescent="0.25">
      <c r="A98" s="16">
        <v>96</v>
      </c>
      <c r="B98" s="1">
        <v>4</v>
      </c>
      <c r="C98" s="76">
        <v>23</v>
      </c>
      <c r="D98" s="70" t="s">
        <v>220</v>
      </c>
      <c r="E98" s="72" t="s">
        <v>221</v>
      </c>
      <c r="F98" s="67" t="s">
        <v>46</v>
      </c>
      <c r="G98" s="64" t="str">
        <f t="shared" si="10"/>
        <v>4-23</v>
      </c>
      <c r="H98" s="64" t="str">
        <f t="shared" si="9"/>
        <v>Poezie</v>
      </c>
    </row>
    <row r="99" spans="1:8" x14ac:dyDescent="0.25">
      <c r="A99" s="16">
        <v>97</v>
      </c>
      <c r="B99" s="1">
        <v>4</v>
      </c>
      <c r="C99" s="76">
        <v>24</v>
      </c>
      <c r="D99" s="70" t="s">
        <v>222</v>
      </c>
      <c r="E99" s="72" t="s">
        <v>223</v>
      </c>
      <c r="F99" s="67" t="s">
        <v>46</v>
      </c>
      <c r="G99" s="64" t="str">
        <f t="shared" si="8"/>
        <v>4-24</v>
      </c>
      <c r="H99" s="64" t="str">
        <f t="shared" si="9"/>
        <v>Poezie</v>
      </c>
    </row>
    <row r="100" spans="1:8" x14ac:dyDescent="0.25">
      <c r="A100" s="16">
        <v>98</v>
      </c>
      <c r="B100" s="1">
        <v>4</v>
      </c>
      <c r="C100" s="76">
        <v>25</v>
      </c>
      <c r="D100" s="70" t="s">
        <v>224</v>
      </c>
      <c r="E100" s="72" t="s">
        <v>225</v>
      </c>
      <c r="F100" s="67" t="s">
        <v>46</v>
      </c>
      <c r="G100" s="64" t="str">
        <f t="shared" si="8"/>
        <v>4-25</v>
      </c>
      <c r="H100" s="64" t="str">
        <f t="shared" si="9"/>
        <v>Poezie</v>
      </c>
    </row>
    <row r="101" spans="1:8" x14ac:dyDescent="0.25">
      <c r="A101" s="16">
        <v>99</v>
      </c>
      <c r="B101" s="1">
        <v>4</v>
      </c>
      <c r="C101" s="76">
        <v>26</v>
      </c>
      <c r="D101" s="70" t="s">
        <v>226</v>
      </c>
      <c r="E101" s="72" t="s">
        <v>227</v>
      </c>
      <c r="F101" s="67"/>
      <c r="G101" s="64" t="str">
        <f t="shared" si="10"/>
        <v>4-26</v>
      </c>
      <c r="H101" s="64" t="str">
        <f t="shared" si="11"/>
        <v/>
      </c>
    </row>
    <row r="102" spans="1:8" x14ac:dyDescent="0.25">
      <c r="A102" s="16">
        <v>100</v>
      </c>
      <c r="B102" s="1">
        <v>4</v>
      </c>
      <c r="C102" s="76">
        <v>27</v>
      </c>
      <c r="D102" s="70" t="s">
        <v>228</v>
      </c>
      <c r="E102" s="72" t="s">
        <v>229</v>
      </c>
      <c r="F102" s="67"/>
      <c r="G102" s="64" t="str">
        <f t="shared" si="8"/>
        <v>4-27</v>
      </c>
      <c r="H102" s="64" t="str">
        <f t="shared" si="9"/>
        <v/>
      </c>
    </row>
    <row r="103" spans="1:8" x14ac:dyDescent="0.25">
      <c r="A103" s="16">
        <v>101</v>
      </c>
      <c r="B103" s="1">
        <v>4</v>
      </c>
      <c r="C103" s="76">
        <v>28</v>
      </c>
      <c r="D103" s="70" t="s">
        <v>228</v>
      </c>
      <c r="E103" s="72" t="s">
        <v>230</v>
      </c>
      <c r="F103" s="67" t="s">
        <v>41</v>
      </c>
      <c r="G103" s="64" t="str">
        <f t="shared" si="8"/>
        <v>4-28</v>
      </c>
      <c r="H103" s="64" t="str">
        <f t="shared" si="9"/>
        <v>Drama</v>
      </c>
    </row>
    <row r="104" spans="1:8" x14ac:dyDescent="0.25">
      <c r="A104" s="16">
        <v>102</v>
      </c>
      <c r="B104" s="1">
        <v>4</v>
      </c>
      <c r="C104" s="76">
        <v>29</v>
      </c>
      <c r="D104" s="70" t="s">
        <v>231</v>
      </c>
      <c r="E104" s="72" t="s">
        <v>232</v>
      </c>
      <c r="F104" s="67"/>
      <c r="G104" s="64" t="str">
        <f t="shared" si="10"/>
        <v>4-29</v>
      </c>
      <c r="H104" s="64" t="str">
        <f t="shared" si="9"/>
        <v/>
      </c>
    </row>
    <row r="105" spans="1:8" x14ac:dyDescent="0.25">
      <c r="A105" s="16">
        <v>103</v>
      </c>
      <c r="B105" s="1">
        <v>4</v>
      </c>
      <c r="C105" s="76">
        <v>30</v>
      </c>
      <c r="D105" s="70" t="s">
        <v>233</v>
      </c>
      <c r="E105" s="72" t="s">
        <v>234</v>
      </c>
      <c r="F105" s="67"/>
      <c r="G105" s="64" t="str">
        <f t="shared" si="8"/>
        <v>4-30</v>
      </c>
      <c r="H105" s="64" t="str">
        <f t="shared" si="9"/>
        <v/>
      </c>
    </row>
    <row r="106" spans="1:8" x14ac:dyDescent="0.25">
      <c r="A106" s="16">
        <v>104</v>
      </c>
      <c r="B106" s="1">
        <v>4</v>
      </c>
      <c r="C106" s="76">
        <v>31</v>
      </c>
      <c r="D106" s="70" t="s">
        <v>235</v>
      </c>
      <c r="E106" s="72" t="s">
        <v>236</v>
      </c>
      <c r="F106" s="67"/>
      <c r="G106" s="64" t="str">
        <f t="shared" si="8"/>
        <v>4-31</v>
      </c>
      <c r="H106" s="64" t="str">
        <f t="shared" si="9"/>
        <v/>
      </c>
    </row>
    <row r="107" spans="1:8" x14ac:dyDescent="0.25">
      <c r="A107" s="16">
        <v>105</v>
      </c>
      <c r="B107" s="1">
        <v>4</v>
      </c>
      <c r="C107" s="76">
        <v>32</v>
      </c>
      <c r="D107" s="70" t="s">
        <v>237</v>
      </c>
      <c r="E107" s="72" t="s">
        <v>238</v>
      </c>
      <c r="F107" s="67"/>
      <c r="G107" s="64" t="str">
        <f t="shared" si="10"/>
        <v>4-32</v>
      </c>
      <c r="H107" s="64" t="str">
        <f t="shared" si="11"/>
        <v/>
      </c>
    </row>
    <row r="108" spans="1:8" x14ac:dyDescent="0.25">
      <c r="A108" s="16">
        <v>106</v>
      </c>
      <c r="B108" s="1">
        <v>4</v>
      </c>
      <c r="C108" s="76">
        <v>33</v>
      </c>
      <c r="D108" s="70" t="s">
        <v>239</v>
      </c>
      <c r="E108" s="72" t="s">
        <v>240</v>
      </c>
      <c r="F108" s="67"/>
      <c r="G108" s="64" t="str">
        <f t="shared" si="8"/>
        <v>4-33</v>
      </c>
      <c r="H108" s="64" t="str">
        <f t="shared" si="9"/>
        <v/>
      </c>
    </row>
    <row r="109" spans="1:8" x14ac:dyDescent="0.25">
      <c r="A109" s="16">
        <v>107</v>
      </c>
      <c r="B109" s="1">
        <v>4</v>
      </c>
      <c r="C109" s="76">
        <v>34</v>
      </c>
      <c r="D109" s="70" t="s">
        <v>241</v>
      </c>
      <c r="E109" s="72" t="s">
        <v>242</v>
      </c>
      <c r="F109" s="67"/>
      <c r="G109" s="64" t="str">
        <f t="shared" si="8"/>
        <v>4-34</v>
      </c>
      <c r="H109" s="64" t="str">
        <f t="shared" si="9"/>
        <v/>
      </c>
    </row>
    <row r="110" spans="1:8" x14ac:dyDescent="0.25">
      <c r="A110" s="16">
        <v>108</v>
      </c>
      <c r="B110" s="1">
        <v>4</v>
      </c>
      <c r="C110" s="76">
        <v>35</v>
      </c>
      <c r="D110" s="70" t="s">
        <v>241</v>
      </c>
      <c r="E110" s="72" t="s">
        <v>243</v>
      </c>
      <c r="F110" s="67"/>
      <c r="G110" s="64" t="str">
        <f t="shared" si="10"/>
        <v>4-35</v>
      </c>
      <c r="H110" s="64" t="str">
        <f t="shared" si="9"/>
        <v/>
      </c>
    </row>
    <row r="111" spans="1:8" x14ac:dyDescent="0.25">
      <c r="A111" s="16">
        <v>109</v>
      </c>
      <c r="B111" s="1">
        <v>4</v>
      </c>
      <c r="C111" s="76">
        <v>36</v>
      </c>
      <c r="D111" s="70" t="s">
        <v>244</v>
      </c>
      <c r="E111" s="72" t="s">
        <v>245</v>
      </c>
      <c r="F111" s="67"/>
      <c r="G111" s="64" t="str">
        <f t="shared" si="8"/>
        <v>4-36</v>
      </c>
      <c r="H111" s="64" t="str">
        <f t="shared" si="9"/>
        <v/>
      </c>
    </row>
    <row r="112" spans="1:8" x14ac:dyDescent="0.25">
      <c r="A112" s="16">
        <v>110</v>
      </c>
      <c r="B112" s="1">
        <v>4</v>
      </c>
      <c r="C112" s="1">
        <v>37</v>
      </c>
      <c r="D112" s="80" t="s">
        <v>171</v>
      </c>
      <c r="E112" s="79" t="s">
        <v>172</v>
      </c>
      <c r="F112" s="82"/>
      <c r="G112" s="64" t="str">
        <f t="shared" si="8"/>
        <v>4-37</v>
      </c>
      <c r="H112" s="64" t="str">
        <f t="shared" si="9"/>
        <v/>
      </c>
    </row>
    <row r="113" spans="1:8" x14ac:dyDescent="0.25">
      <c r="A113" s="16">
        <v>111</v>
      </c>
      <c r="B113" s="1">
        <v>4</v>
      </c>
      <c r="C113" s="76">
        <v>38</v>
      </c>
      <c r="D113" s="70" t="s">
        <v>246</v>
      </c>
      <c r="E113" s="72" t="s">
        <v>247</v>
      </c>
      <c r="F113" s="67"/>
      <c r="G113" s="64" t="str">
        <f t="shared" si="10"/>
        <v>4-38</v>
      </c>
      <c r="H113" s="64" t="str">
        <f t="shared" si="11"/>
        <v/>
      </c>
    </row>
    <row r="114" spans="1:8" x14ac:dyDescent="0.25">
      <c r="A114" s="16">
        <v>112</v>
      </c>
      <c r="B114" s="1">
        <v>4</v>
      </c>
      <c r="C114" s="76">
        <v>39</v>
      </c>
      <c r="D114" s="70" t="s">
        <v>248</v>
      </c>
      <c r="E114" s="72" t="s">
        <v>249</v>
      </c>
      <c r="F114" s="67"/>
      <c r="G114" s="64" t="str">
        <f t="shared" si="8"/>
        <v>4-39</v>
      </c>
      <c r="H114" s="64" t="str">
        <f t="shared" si="9"/>
        <v/>
      </c>
    </row>
    <row r="115" spans="1:8" x14ac:dyDescent="0.25">
      <c r="A115" s="16">
        <v>113</v>
      </c>
      <c r="B115" s="1">
        <v>4</v>
      </c>
      <c r="C115" s="76">
        <v>40</v>
      </c>
      <c r="D115" s="70" t="s">
        <v>250</v>
      </c>
      <c r="E115" s="72" t="s">
        <v>251</v>
      </c>
      <c r="F115" s="67"/>
      <c r="G115" s="64" t="str">
        <f t="shared" si="8"/>
        <v>4-40</v>
      </c>
      <c r="H115" s="64" t="str">
        <f t="shared" si="9"/>
        <v/>
      </c>
    </row>
    <row r="116" spans="1:8" x14ac:dyDescent="0.25">
      <c r="A116" s="16">
        <v>114</v>
      </c>
      <c r="B116" s="1">
        <v>4</v>
      </c>
      <c r="C116" s="76">
        <v>41</v>
      </c>
      <c r="D116" s="72" t="s">
        <v>252</v>
      </c>
      <c r="E116" s="72" t="s">
        <v>253</v>
      </c>
      <c r="F116" s="67" t="s">
        <v>41</v>
      </c>
      <c r="G116" s="64" t="str">
        <f t="shared" si="10"/>
        <v>4-41</v>
      </c>
      <c r="H116" s="64" t="str">
        <f t="shared" si="9"/>
        <v>Drama</v>
      </c>
    </row>
    <row r="117" spans="1:8" x14ac:dyDescent="0.25">
      <c r="A117" s="16">
        <v>115</v>
      </c>
      <c r="B117" s="1">
        <v>4</v>
      </c>
      <c r="C117" s="76">
        <v>42</v>
      </c>
      <c r="D117" s="72" t="s">
        <v>254</v>
      </c>
      <c r="E117" s="72" t="s">
        <v>255</v>
      </c>
      <c r="F117" s="67"/>
      <c r="G117" s="64" t="str">
        <f t="shared" si="10"/>
        <v>4-42</v>
      </c>
      <c r="H117" s="64" t="str">
        <f t="shared" si="9"/>
        <v/>
      </c>
    </row>
    <row r="118" spans="1:8" x14ac:dyDescent="0.25">
      <c r="A118" s="16">
        <v>116</v>
      </c>
      <c r="B118" s="1">
        <v>4</v>
      </c>
      <c r="C118" s="76">
        <v>43</v>
      </c>
      <c r="D118" s="72" t="s">
        <v>256</v>
      </c>
      <c r="E118" s="72" t="s">
        <v>257</v>
      </c>
      <c r="F118" s="67"/>
      <c r="G118" s="64" t="str">
        <f t="shared" si="10"/>
        <v>4-43</v>
      </c>
      <c r="H118" s="64" t="str">
        <f t="shared" si="9"/>
        <v/>
      </c>
    </row>
    <row r="119" spans="1:8" x14ac:dyDescent="0.25">
      <c r="A119" s="16">
        <v>117</v>
      </c>
      <c r="B119" s="1">
        <v>4</v>
      </c>
      <c r="C119" s="76">
        <v>44</v>
      </c>
      <c r="D119" s="70" t="s">
        <v>258</v>
      </c>
      <c r="E119" s="72" t="s">
        <v>259</v>
      </c>
      <c r="F119" s="67"/>
      <c r="G119" s="64" t="str">
        <f t="shared" si="10"/>
        <v>4-44</v>
      </c>
      <c r="H119" s="64" t="str">
        <f t="shared" si="11"/>
        <v/>
      </c>
    </row>
    <row r="120" spans="1:8" x14ac:dyDescent="0.25">
      <c r="A120" s="16">
        <v>118</v>
      </c>
      <c r="B120" s="1">
        <v>4</v>
      </c>
      <c r="C120" s="1">
        <v>45</v>
      </c>
      <c r="D120" s="80" t="s">
        <v>260</v>
      </c>
      <c r="E120" s="80" t="s">
        <v>261</v>
      </c>
      <c r="F120" s="82"/>
      <c r="G120" s="64" t="str">
        <f t="shared" si="10"/>
        <v>4-45</v>
      </c>
      <c r="H120" s="64" t="str">
        <f t="shared" si="9"/>
        <v/>
      </c>
    </row>
    <row r="121" spans="1:8" x14ac:dyDescent="0.25">
      <c r="A121" s="16">
        <v>119</v>
      </c>
      <c r="B121" s="1">
        <v>4</v>
      </c>
      <c r="C121" s="76">
        <v>46</v>
      </c>
      <c r="D121" s="70" t="s">
        <v>262</v>
      </c>
      <c r="E121" s="72" t="s">
        <v>263</v>
      </c>
      <c r="F121" s="67"/>
      <c r="G121" s="64" t="str">
        <f t="shared" si="10"/>
        <v>4-46</v>
      </c>
      <c r="H121" s="64" t="str">
        <f t="shared" si="9"/>
        <v/>
      </c>
    </row>
    <row r="122" spans="1:8" x14ac:dyDescent="0.25">
      <c r="A122" s="16">
        <v>120</v>
      </c>
      <c r="B122" s="1">
        <v>4</v>
      </c>
      <c r="C122" s="76">
        <v>47</v>
      </c>
      <c r="D122" s="72" t="s">
        <v>264</v>
      </c>
      <c r="E122" s="72" t="s">
        <v>265</v>
      </c>
      <c r="F122" s="67" t="s">
        <v>41</v>
      </c>
      <c r="G122" s="64" t="str">
        <f t="shared" si="10"/>
        <v>4-47</v>
      </c>
      <c r="H122" s="64" t="str">
        <f t="shared" si="9"/>
        <v>Drama</v>
      </c>
    </row>
    <row r="123" spans="1:8" s="31" customFormat="1" x14ac:dyDescent="0.25">
      <c r="A123" s="17">
        <v>121</v>
      </c>
      <c r="B123" s="14">
        <v>4</v>
      </c>
      <c r="C123" s="77">
        <v>48</v>
      </c>
      <c r="D123" s="74" t="s">
        <v>266</v>
      </c>
      <c r="E123" s="74" t="s">
        <v>267</v>
      </c>
      <c r="F123" s="63"/>
      <c r="G123" s="63" t="str">
        <f t="shared" si="10"/>
        <v>4-48</v>
      </c>
      <c r="H123" s="63" t="str">
        <f t="shared" si="9"/>
        <v/>
      </c>
    </row>
  </sheetData>
  <autoFilter ref="A1:H77" xr:uid="{00000000-0009-0000-0000-000001000000}"/>
  <dataConsolidate/>
  <customSheetViews>
    <customSheetView guid="{0C1A0BF3-30C1-459D-BC80-518D0CF8F3AE}" showAutoFilter="1">
      <pane ySplit="1" topLeftCell="A2" activePane="bottomLeft" state="frozen"/>
      <selection pane="bottomLeft" activeCell="A2" sqref="A1:D149"/>
      <pageMargins left="0" right="0" top="0" bottom="0" header="0" footer="0"/>
      <pageSetup paperSize="9" orientation="portrait" r:id="rId1"/>
      <headerFooter alignWithMargins="0"/>
      <autoFilter ref="B1:D1" xr:uid="{AAE5BAF4-B20E-4405-AD83-1A8E347DC203}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56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G39"/>
  <sheetViews>
    <sheetView view="pageBreakPreview" topLeftCell="A6" zoomScale="80" zoomScaleNormal="100" zoomScaleSheetLayoutView="80" workbookViewId="0">
      <selection activeCell="B6" sqref="B6"/>
    </sheetView>
  </sheetViews>
  <sheetFormatPr defaultColWidth="9.109375" defaultRowHeight="13.8" x14ac:dyDescent="0.3"/>
  <cols>
    <col min="1" max="1" width="6.5546875" style="8" customWidth="1"/>
    <col min="2" max="2" width="10.88671875" style="7" customWidth="1"/>
    <col min="3" max="3" width="33.5546875" style="7" customWidth="1"/>
    <col min="4" max="4" width="21" style="7" customWidth="1"/>
    <col min="5" max="5" width="23.5546875" style="8" customWidth="1"/>
    <col min="6" max="6" width="34.33203125" style="7" hidden="1" customWidth="1"/>
    <col min="7" max="7" width="9.109375" style="7" customWidth="1"/>
    <col min="8" max="21" width="9.109375" style="8" customWidth="1"/>
    <col min="22" max="16384" width="9.109375" style="8"/>
  </cols>
  <sheetData>
    <row r="1" spans="1:7" ht="74.25" customHeight="1" x14ac:dyDescent="0.3">
      <c r="A1" s="84"/>
      <c r="B1" s="84"/>
      <c r="C1" s="84"/>
      <c r="D1" s="84"/>
      <c r="E1" s="84"/>
    </row>
    <row r="2" spans="1:7" ht="33.75" customHeight="1" x14ac:dyDescent="0.3"/>
    <row r="3" spans="1:7" ht="31.5" customHeight="1" x14ac:dyDescent="0.3">
      <c r="A3" s="4" t="s">
        <v>268</v>
      </c>
      <c r="B3" s="5"/>
      <c r="C3" s="5"/>
      <c r="D3" s="5"/>
      <c r="E3" s="5"/>
      <c r="F3" s="5"/>
    </row>
    <row r="4" spans="1:7" ht="51" customHeight="1" x14ac:dyDescent="0.3">
      <c r="A4" s="6" t="s">
        <v>269</v>
      </c>
      <c r="B4" s="5"/>
      <c r="C4" s="5"/>
      <c r="D4" s="5"/>
      <c r="E4" s="5"/>
      <c r="F4" s="5"/>
    </row>
    <row r="5" spans="1:7" s="5" customFormat="1" ht="22.5" customHeight="1" x14ac:dyDescent="0.25">
      <c r="A5" s="5" t="s">
        <v>270</v>
      </c>
      <c r="C5" s="85" t="str">
        <f>vyber!B7&amp;" "&amp;vyber!B8</f>
        <v xml:space="preserve"> </v>
      </c>
      <c r="D5" s="85"/>
      <c r="E5" s="85"/>
      <c r="F5" s="22"/>
      <c r="G5" s="22"/>
    </row>
    <row r="6" spans="1:7" s="5" customFormat="1" ht="22.5" customHeight="1" x14ac:dyDescent="0.25">
      <c r="A6" s="5" t="s">
        <v>7</v>
      </c>
      <c r="B6" s="78">
        <f>vyber!B9</f>
        <v>0</v>
      </c>
      <c r="C6" s="22"/>
      <c r="D6" s="22"/>
      <c r="F6" s="22"/>
      <c r="G6" s="22"/>
    </row>
    <row r="7" spans="1:7" ht="14.4" x14ac:dyDescent="0.3">
      <c r="A7" s="10"/>
      <c r="B7" s="9"/>
      <c r="C7" s="9"/>
      <c r="D7" s="9"/>
      <c r="E7" s="10"/>
    </row>
    <row r="8" spans="1:7" s="26" customFormat="1" ht="18" customHeight="1" x14ac:dyDescent="0.3">
      <c r="A8" s="27" t="s">
        <v>15</v>
      </c>
      <c r="B8" s="28" t="s">
        <v>16</v>
      </c>
      <c r="C8" s="18" t="s">
        <v>17</v>
      </c>
      <c r="D8" s="87" t="s">
        <v>18</v>
      </c>
      <c r="E8" s="87"/>
      <c r="F8" s="25"/>
      <c r="G8" s="25"/>
    </row>
    <row r="9" spans="1:7" ht="18" customHeight="1" x14ac:dyDescent="0.3">
      <c r="A9" s="20">
        <v>1</v>
      </c>
      <c r="B9" s="20" t="e">
        <f>VLOOKUP(F9,kanon!$A$1:'kanon'!$H$123,7)</f>
        <v>#NUM!</v>
      </c>
      <c r="C9" s="19" t="e">
        <f>VLOOKUP(F9,kanon!$A$1:'kanon'!$H$123,4)</f>
        <v>#NUM!</v>
      </c>
      <c r="D9" s="88" t="e">
        <f>VLOOKUP(F9,kanon!$A$1:'kanon'!$H$123,5)</f>
        <v>#NUM!</v>
      </c>
      <c r="E9" s="88"/>
      <c r="F9" s="7" t="e">
        <f>SMALL(vyber!$A$19:'vyber'!$A$38,A9)</f>
        <v>#NUM!</v>
      </c>
    </row>
    <row r="10" spans="1:7" ht="18" customHeight="1" x14ac:dyDescent="0.3">
      <c r="A10" s="21">
        <v>2</v>
      </c>
      <c r="B10" s="21" t="e">
        <f>VLOOKUP(F10,kanon!$A$1:'kanon'!$H$123,7)</f>
        <v>#NUM!</v>
      </c>
      <c r="C10" s="11" t="e">
        <f>VLOOKUP(F10,kanon!$A$1:'kanon'!$H$123,4)</f>
        <v>#NUM!</v>
      </c>
      <c r="D10" s="86" t="e">
        <f>VLOOKUP(F10,kanon!$A$1:'kanon'!$H$123,5)</f>
        <v>#NUM!</v>
      </c>
      <c r="E10" s="86"/>
      <c r="F10" s="7" t="e">
        <f>SMALL(vyber!$A$19:'vyber'!$A$38,A10)</f>
        <v>#NUM!</v>
      </c>
    </row>
    <row r="11" spans="1:7" ht="18" customHeight="1" x14ac:dyDescent="0.3">
      <c r="A11" s="21">
        <v>3</v>
      </c>
      <c r="B11" s="21" t="e">
        <f>VLOOKUP(F11,kanon!$A$1:'kanon'!$H$123,7)</f>
        <v>#NUM!</v>
      </c>
      <c r="C11" s="11" t="e">
        <f>VLOOKUP(F11,kanon!$A$1:'kanon'!$H$123,4)</f>
        <v>#NUM!</v>
      </c>
      <c r="D11" s="86" t="e">
        <f>VLOOKUP(F11,kanon!$A$1:'kanon'!$H$123,5)</f>
        <v>#NUM!</v>
      </c>
      <c r="E11" s="86"/>
      <c r="F11" s="7" t="e">
        <f>SMALL(vyber!$A$19:'vyber'!$A$38,A11)</f>
        <v>#NUM!</v>
      </c>
    </row>
    <row r="12" spans="1:7" ht="18" customHeight="1" x14ac:dyDescent="0.3">
      <c r="A12" s="21">
        <v>4</v>
      </c>
      <c r="B12" s="21" t="e">
        <f>VLOOKUP(F12,kanon!$A$1:'kanon'!$H$123,7)</f>
        <v>#NUM!</v>
      </c>
      <c r="C12" s="11" t="e">
        <f>VLOOKUP(F12,kanon!$A$1:'kanon'!$H$123,4)</f>
        <v>#NUM!</v>
      </c>
      <c r="D12" s="86" t="e">
        <f>VLOOKUP(F12,kanon!$A$1:'kanon'!$H$123,5)</f>
        <v>#NUM!</v>
      </c>
      <c r="E12" s="86"/>
      <c r="F12" s="7" t="e">
        <f>SMALL(vyber!$A$19:'vyber'!$A$38,A12)</f>
        <v>#NUM!</v>
      </c>
    </row>
    <row r="13" spans="1:7" ht="18" customHeight="1" x14ac:dyDescent="0.3">
      <c r="A13" s="21">
        <v>5</v>
      </c>
      <c r="B13" s="21" t="e">
        <f>VLOOKUP(F13,kanon!$A$1:'kanon'!$H$123,7)</f>
        <v>#NUM!</v>
      </c>
      <c r="C13" s="11" t="e">
        <f>VLOOKUP(F13,kanon!$A$1:'kanon'!$H$123,4)</f>
        <v>#NUM!</v>
      </c>
      <c r="D13" s="86" t="e">
        <f>VLOOKUP(F13,kanon!$A$1:'kanon'!$H$123,5)</f>
        <v>#NUM!</v>
      </c>
      <c r="E13" s="86"/>
      <c r="F13" s="7" t="e">
        <f>SMALL(vyber!$A$19:'vyber'!$A$38,A13)</f>
        <v>#NUM!</v>
      </c>
    </row>
    <row r="14" spans="1:7" ht="18" customHeight="1" x14ac:dyDescent="0.3">
      <c r="A14" s="21">
        <v>6</v>
      </c>
      <c r="B14" s="21" t="e">
        <f>VLOOKUP(F14,kanon!$A$1:'kanon'!$H$123,7)</f>
        <v>#NUM!</v>
      </c>
      <c r="C14" s="11" t="e">
        <f>VLOOKUP(F14,kanon!$A$1:'kanon'!$H$123,4)</f>
        <v>#NUM!</v>
      </c>
      <c r="D14" s="86" t="e">
        <f>VLOOKUP(F14,kanon!$A$1:'kanon'!$H$123,5)</f>
        <v>#NUM!</v>
      </c>
      <c r="E14" s="86"/>
      <c r="F14" s="7" t="e">
        <f>SMALL(vyber!$A$19:'vyber'!$A$38,A14)</f>
        <v>#NUM!</v>
      </c>
    </row>
    <row r="15" spans="1:7" ht="18" customHeight="1" x14ac:dyDescent="0.3">
      <c r="A15" s="21">
        <v>7</v>
      </c>
      <c r="B15" s="21" t="e">
        <f>VLOOKUP(F15,kanon!$A$1:'kanon'!$H$123,7)</f>
        <v>#NUM!</v>
      </c>
      <c r="C15" s="11" t="e">
        <f>VLOOKUP(F15,kanon!$A$1:'kanon'!$H$123,4)</f>
        <v>#NUM!</v>
      </c>
      <c r="D15" s="86" t="e">
        <f>VLOOKUP(F15,kanon!$A$1:'kanon'!$H$123,5)</f>
        <v>#NUM!</v>
      </c>
      <c r="E15" s="86"/>
      <c r="F15" s="7" t="e">
        <f>SMALL(vyber!$A$19:'vyber'!$A$38,A15)</f>
        <v>#NUM!</v>
      </c>
    </row>
    <row r="16" spans="1:7" ht="18" customHeight="1" x14ac:dyDescent="0.3">
      <c r="A16" s="21">
        <v>8</v>
      </c>
      <c r="B16" s="21" t="e">
        <f>VLOOKUP(F16,kanon!$A$1:'kanon'!$H$123,7)</f>
        <v>#NUM!</v>
      </c>
      <c r="C16" s="11" t="e">
        <f>VLOOKUP(F16,kanon!$A$1:'kanon'!$H$123,4)</f>
        <v>#NUM!</v>
      </c>
      <c r="D16" s="86" t="e">
        <f>VLOOKUP(F16,kanon!$A$1:'kanon'!$H$123,5)</f>
        <v>#NUM!</v>
      </c>
      <c r="E16" s="86"/>
      <c r="F16" s="7" t="e">
        <f>SMALL(vyber!$A$19:'vyber'!$A$38,A16)</f>
        <v>#NUM!</v>
      </c>
    </row>
    <row r="17" spans="1:7" ht="18" customHeight="1" x14ac:dyDescent="0.3">
      <c r="A17" s="21">
        <v>9</v>
      </c>
      <c r="B17" s="21" t="e">
        <f>VLOOKUP(F17,kanon!$A$1:'kanon'!$H$123,7)</f>
        <v>#NUM!</v>
      </c>
      <c r="C17" s="11" t="e">
        <f>VLOOKUP(F17,kanon!$A$1:'kanon'!$H$123,4)</f>
        <v>#NUM!</v>
      </c>
      <c r="D17" s="86" t="e">
        <f>VLOOKUP(F17,kanon!$A$1:'kanon'!$H$123,5)</f>
        <v>#NUM!</v>
      </c>
      <c r="E17" s="86"/>
      <c r="F17" s="7" t="e">
        <f>SMALL(vyber!$A$19:'vyber'!$A$38,A17)</f>
        <v>#NUM!</v>
      </c>
    </row>
    <row r="18" spans="1:7" ht="18" customHeight="1" x14ac:dyDescent="0.3">
      <c r="A18" s="21">
        <v>10</v>
      </c>
      <c r="B18" s="21" t="e">
        <f>VLOOKUP(F18,kanon!$A$1:'kanon'!$H$123,7)</f>
        <v>#NUM!</v>
      </c>
      <c r="C18" s="11" t="e">
        <f>VLOOKUP(F18,kanon!$A$1:'kanon'!$H$123,4)</f>
        <v>#NUM!</v>
      </c>
      <c r="D18" s="86" t="e">
        <f>VLOOKUP(F18,kanon!$A$1:'kanon'!$H$123,5)</f>
        <v>#NUM!</v>
      </c>
      <c r="E18" s="86"/>
      <c r="F18" s="7" t="e">
        <f>SMALL(vyber!$A$19:'vyber'!$A$38,A18)</f>
        <v>#NUM!</v>
      </c>
    </row>
    <row r="19" spans="1:7" ht="18" customHeight="1" x14ac:dyDescent="0.3">
      <c r="A19" s="21">
        <v>11</v>
      </c>
      <c r="B19" s="21" t="e">
        <f>VLOOKUP(F19,kanon!$A$1:'kanon'!$H$123,7)</f>
        <v>#NUM!</v>
      </c>
      <c r="C19" s="11" t="e">
        <f>VLOOKUP(F19,kanon!$A$1:'kanon'!$H$123,4)</f>
        <v>#NUM!</v>
      </c>
      <c r="D19" s="86" t="e">
        <f>VLOOKUP(F19,kanon!$A$1:'kanon'!$H$123,5)</f>
        <v>#NUM!</v>
      </c>
      <c r="E19" s="86"/>
      <c r="F19" s="7" t="e">
        <f>SMALL(vyber!$A$19:'vyber'!$A$38,A19)</f>
        <v>#NUM!</v>
      </c>
    </row>
    <row r="20" spans="1:7" ht="18" customHeight="1" x14ac:dyDescent="0.3">
      <c r="A20" s="21">
        <v>12</v>
      </c>
      <c r="B20" s="21" t="e">
        <f>VLOOKUP(F20,kanon!$A$1:'kanon'!$H$123,7)</f>
        <v>#NUM!</v>
      </c>
      <c r="C20" s="11" t="e">
        <f>VLOOKUP(F20,kanon!$A$1:'kanon'!$H$123,4)</f>
        <v>#NUM!</v>
      </c>
      <c r="D20" s="86" t="e">
        <f>VLOOKUP(F20,kanon!$A$1:'kanon'!$H$123,5)</f>
        <v>#NUM!</v>
      </c>
      <c r="E20" s="86"/>
      <c r="F20" s="7" t="e">
        <f>SMALL(vyber!$A$19:'vyber'!$A$38,A20)</f>
        <v>#NUM!</v>
      </c>
    </row>
    <row r="21" spans="1:7" ht="18" customHeight="1" x14ac:dyDescent="0.3">
      <c r="A21" s="21">
        <v>13</v>
      </c>
      <c r="B21" s="21" t="e">
        <f>VLOOKUP(F21,kanon!$A$1:'kanon'!$H$123,7)</f>
        <v>#NUM!</v>
      </c>
      <c r="C21" s="11" t="e">
        <f>VLOOKUP(F21,kanon!$A$1:'kanon'!$H$123,4)</f>
        <v>#NUM!</v>
      </c>
      <c r="D21" s="86" t="e">
        <f>VLOOKUP(F21,kanon!$A$1:'kanon'!$H$123,5)</f>
        <v>#NUM!</v>
      </c>
      <c r="E21" s="86"/>
      <c r="F21" s="7" t="e">
        <f>SMALL(vyber!$A$19:'vyber'!$A$38,A21)</f>
        <v>#NUM!</v>
      </c>
    </row>
    <row r="22" spans="1:7" ht="18" customHeight="1" x14ac:dyDescent="0.3">
      <c r="A22" s="21">
        <v>14</v>
      </c>
      <c r="B22" s="21" t="e">
        <f>VLOOKUP(F22,kanon!$A$1:'kanon'!$H$123,7)</f>
        <v>#NUM!</v>
      </c>
      <c r="C22" s="11" t="e">
        <f>VLOOKUP(F22,kanon!$A$1:'kanon'!$H$123,4)</f>
        <v>#NUM!</v>
      </c>
      <c r="D22" s="86" t="e">
        <f>VLOOKUP(F22,kanon!$A$1:'kanon'!$H$123,5)</f>
        <v>#NUM!</v>
      </c>
      <c r="E22" s="86"/>
      <c r="F22" s="7" t="e">
        <f>SMALL(vyber!$A$19:'vyber'!$A$38,A22)</f>
        <v>#NUM!</v>
      </c>
    </row>
    <row r="23" spans="1:7" ht="18" customHeight="1" x14ac:dyDescent="0.3">
      <c r="A23" s="21">
        <v>15</v>
      </c>
      <c r="B23" s="21" t="e">
        <f>VLOOKUP(F23,kanon!$A$1:'kanon'!$H$123,7)</f>
        <v>#NUM!</v>
      </c>
      <c r="C23" s="11" t="e">
        <f>VLOOKUP(F23,kanon!$A$1:'kanon'!$H$123,4)</f>
        <v>#NUM!</v>
      </c>
      <c r="D23" s="86" t="e">
        <f>VLOOKUP(F23,kanon!$A$1:'kanon'!$H$123,5)</f>
        <v>#NUM!</v>
      </c>
      <c r="E23" s="86"/>
      <c r="F23" s="7" t="e">
        <f>SMALL(vyber!$A$19:'vyber'!$A$38,A23)</f>
        <v>#NUM!</v>
      </c>
    </row>
    <row r="24" spans="1:7" ht="18" customHeight="1" x14ac:dyDescent="0.3">
      <c r="A24" s="21">
        <v>16</v>
      </c>
      <c r="B24" s="21" t="e">
        <f>VLOOKUP(F24,kanon!$A$1:'kanon'!$H$123,7)</f>
        <v>#NUM!</v>
      </c>
      <c r="C24" s="11" t="e">
        <f>VLOOKUP(F24,kanon!$A$1:'kanon'!$H$123,4)</f>
        <v>#NUM!</v>
      </c>
      <c r="D24" s="86" t="e">
        <f>VLOOKUP(F24,kanon!$A$1:'kanon'!$H$123,5)</f>
        <v>#NUM!</v>
      </c>
      <c r="E24" s="86"/>
      <c r="F24" s="7" t="e">
        <f>SMALL(vyber!$A$19:'vyber'!$A$38,A24)</f>
        <v>#NUM!</v>
      </c>
    </row>
    <row r="25" spans="1:7" ht="18" customHeight="1" x14ac:dyDescent="0.3">
      <c r="A25" s="21">
        <v>17</v>
      </c>
      <c r="B25" s="21" t="e">
        <f>VLOOKUP(F25,kanon!$A$1:'kanon'!$H$123,7)</f>
        <v>#NUM!</v>
      </c>
      <c r="C25" s="11" t="e">
        <f>VLOOKUP(F25,kanon!$A$1:'kanon'!$H$123,4)</f>
        <v>#NUM!</v>
      </c>
      <c r="D25" s="86" t="e">
        <f>VLOOKUP(F25,kanon!$A$1:'kanon'!$H$123,5)</f>
        <v>#NUM!</v>
      </c>
      <c r="E25" s="86"/>
      <c r="F25" s="7" t="e">
        <f>SMALL(vyber!$A$19:'vyber'!$A$38,A25)</f>
        <v>#NUM!</v>
      </c>
    </row>
    <row r="26" spans="1:7" ht="18" customHeight="1" x14ac:dyDescent="0.3">
      <c r="A26" s="21">
        <v>18</v>
      </c>
      <c r="B26" s="21" t="e">
        <f>VLOOKUP(F26,kanon!$A$1:'kanon'!$H$123,7)</f>
        <v>#NUM!</v>
      </c>
      <c r="C26" s="11" t="e">
        <f>VLOOKUP(F26,kanon!$A$1:'kanon'!$H$123,4)</f>
        <v>#NUM!</v>
      </c>
      <c r="D26" s="86" t="e">
        <f>VLOOKUP(F26,kanon!$A$1:'kanon'!$H$123,5)</f>
        <v>#NUM!</v>
      </c>
      <c r="E26" s="86"/>
      <c r="F26" s="7" t="e">
        <f>SMALL(vyber!$A$19:'vyber'!$A$38,A26)</f>
        <v>#NUM!</v>
      </c>
    </row>
    <row r="27" spans="1:7" ht="18" customHeight="1" x14ac:dyDescent="0.3">
      <c r="A27" s="21">
        <v>19</v>
      </c>
      <c r="B27" s="21" t="e">
        <f>VLOOKUP(F27,kanon!$A$1:'kanon'!$H$123,7)</f>
        <v>#NUM!</v>
      </c>
      <c r="C27" s="11" t="e">
        <f>VLOOKUP(F27,kanon!$A$1:'kanon'!$H$123,4)</f>
        <v>#NUM!</v>
      </c>
      <c r="D27" s="86" t="e">
        <f>VLOOKUP(F27,kanon!$A$1:'kanon'!$H$123,5)</f>
        <v>#NUM!</v>
      </c>
      <c r="E27" s="86"/>
      <c r="F27" s="7" t="e">
        <f>SMALL(vyber!$A$19:'vyber'!$A$38,A27)</f>
        <v>#NUM!</v>
      </c>
    </row>
    <row r="28" spans="1:7" s="24" customFormat="1" ht="18" customHeight="1" x14ac:dyDescent="0.3">
      <c r="A28" s="12">
        <v>20</v>
      </c>
      <c r="B28" s="12" t="e">
        <f>VLOOKUP(F28,kanon!$A$1:'kanon'!$H$123,7)</f>
        <v>#NUM!</v>
      </c>
      <c r="C28" s="13" t="e">
        <f>VLOOKUP(F28,kanon!$A$1:'kanon'!$H$123,4)</f>
        <v>#NUM!</v>
      </c>
      <c r="D28" s="89" t="e">
        <f>VLOOKUP(F28,kanon!$A$1:'kanon'!$H$123,5)</f>
        <v>#NUM!</v>
      </c>
      <c r="E28" s="89"/>
      <c r="F28" s="23" t="e">
        <f>SMALL(vyber!$A$19:'vyber'!$A$38,A28)</f>
        <v>#NUM!</v>
      </c>
      <c r="G28" s="23"/>
    </row>
    <row r="38" spans="4:5" x14ac:dyDescent="0.3">
      <c r="D38" s="8"/>
      <c r="E38" s="30"/>
    </row>
    <row r="39" spans="4:5" x14ac:dyDescent="0.3">
      <c r="D39" s="8"/>
      <c r="E39" s="29" t="s">
        <v>271</v>
      </c>
    </row>
  </sheetData>
  <mergeCells count="23">
    <mergeCell ref="D28:E28"/>
    <mergeCell ref="D14:E14"/>
    <mergeCell ref="D15:E15"/>
    <mergeCell ref="D16:E16"/>
    <mergeCell ref="D17:E17"/>
    <mergeCell ref="D25:E25"/>
    <mergeCell ref="D26:E26"/>
    <mergeCell ref="D27:E27"/>
    <mergeCell ref="D22:E22"/>
    <mergeCell ref="D24:E24"/>
    <mergeCell ref="D23:E23"/>
    <mergeCell ref="D18:E18"/>
    <mergeCell ref="D19:E19"/>
    <mergeCell ref="D20:E20"/>
    <mergeCell ref="D21:E21"/>
    <mergeCell ref="A1:E1"/>
    <mergeCell ref="C5:E5"/>
    <mergeCell ref="D13:E13"/>
    <mergeCell ref="D8:E8"/>
    <mergeCell ref="D9:E9"/>
    <mergeCell ref="D10:E10"/>
    <mergeCell ref="D11:E11"/>
    <mergeCell ref="D12:E12"/>
  </mergeCells>
  <pageMargins left="0.43307086614173229" right="0.23622047244094491" top="0.35433070866141736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FA9E4F5BB614D9381C453E88623CD" ma:contentTypeVersion="13" ma:contentTypeDescription="Vytvoří nový dokument" ma:contentTypeScope="" ma:versionID="820885089f8d4418d3430b0436bc8d9f">
  <xsd:schema xmlns:xsd="http://www.w3.org/2001/XMLSchema" xmlns:xs="http://www.w3.org/2001/XMLSchema" xmlns:p="http://schemas.microsoft.com/office/2006/metadata/properties" xmlns:ns2="1eac2207-6d11-46d4-bd3f-0fec646c401e" xmlns:ns3="ab862b7a-510a-4133-b950-4de35cc1940f" targetNamespace="http://schemas.microsoft.com/office/2006/metadata/properties" ma:root="true" ma:fieldsID="d60472e182b917cc8dd9835eccde3eed" ns2:_="" ns3:_="">
    <xsd:import namespace="1eac2207-6d11-46d4-bd3f-0fec646c401e"/>
    <xsd:import namespace="ab862b7a-510a-4133-b950-4de35cc19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c2207-6d11-46d4-bd3f-0fec646c4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62b7a-510a-4133-b950-4de35cc19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13F795-5360-4B0D-9A84-00C96F897E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3A1551-C90C-43B0-B1EC-34D795AB62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DF5A1D-94E7-4C4C-A858-6CD9DACCF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c2207-6d11-46d4-bd3f-0fec646c401e"/>
    <ds:schemaRef ds:uri="ab862b7a-510a-4133-b950-4de35cc19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vyber</vt:lpstr>
      <vt:lpstr>kanon</vt:lpstr>
      <vt:lpstr>tisk</vt:lpstr>
      <vt:lpstr>tisk!Oblast_tisku</vt:lpstr>
    </vt:vector>
  </TitlesOfParts>
  <Manager/>
  <Company>GUH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Ivoš</dc:creator>
  <cp:keywords/>
  <dc:description/>
  <cp:lastModifiedBy>Hermanova, Marcela</cp:lastModifiedBy>
  <cp:revision/>
  <dcterms:created xsi:type="dcterms:W3CDTF">2011-05-12T19:57:32Z</dcterms:created>
  <dcterms:modified xsi:type="dcterms:W3CDTF">2024-10-30T16:02:12Z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0x0101008F7FA9E4F5BB614D9381C453E88623CD</vt:lpwstr>
  </property>
</Properties>
</file>